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pr. 16 - marts 17" sheetId="1" r:id="rId1"/>
  </sheets>
  <definedNames>
    <definedName name="_xlnm.Print_Area" localSheetId="0">'apr. 16 - marts 17'!$A$1:$I$103</definedName>
    <definedName name="Z_09771BB1_83F1_4DD6_9B87_5F9929D24636_.wvu.PrintArea" localSheetId="0" hidden="1">'apr. 16 - marts 17'!$A$1:$I$103</definedName>
    <definedName name="Z_09771BB1_83F1_4DD6_9B87_5F9929D24636_.wvu.Rows" localSheetId="0" hidden="1">'apr. 16 - marts 17'!$58:$58</definedName>
    <definedName name="Z_B403D807_DF7D_415A_BC4D_8F4B53280F44_.wvu.PrintArea" localSheetId="0" hidden="1">'apr. 16 - marts 17'!$A$1:$I$103</definedName>
    <definedName name="Z_B403D807_DF7D_415A_BC4D_8F4B53280F44_.wvu.Rows" localSheetId="0" hidden="1">'apr. 16 - marts 17'!$58:$58</definedName>
    <definedName name="Z_D2CA97CC_6C50_478A_A3C8_5D584C4936BC_.wvu.PrintArea" localSheetId="0" hidden="1">'apr. 16 - marts 17'!$A$1:$I$103</definedName>
    <definedName name="Z_D2CA97CC_6C50_478A_A3C8_5D584C4936BC_.wvu.Rows" localSheetId="0" hidden="1">'apr. 16 - marts 17'!$58:$58</definedName>
  </definedNames>
  <calcPr fullCalcOnLoad="1"/>
</workbook>
</file>

<file path=xl/sharedStrings.xml><?xml version="1.0" encoding="utf-8"?>
<sst xmlns="http://schemas.openxmlformats.org/spreadsheetml/2006/main" count="85" uniqueCount="50">
  <si>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</si>
  <si>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</si>
  <si>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</si>
  <si>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</si>
  <si>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</si>
  <si>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</si>
  <si>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</si>
  <si>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</si>
  <si>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</si>
  <si>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</si>
  <si>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</si>
  <si>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</si>
  <si>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</si>
  <si>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</si>
  <si>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</si>
  <si>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</si>
  <si>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</si>
  <si>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</si>
  <si>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</si>
  <si>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</si>
  <si>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</si>
  <si>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</si>
  <si>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</si>
  <si>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</si>
  <si>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</si>
  <si>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</si>
  <si>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</si>
  <si>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</si>
  <si>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</si>
  <si>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</si>
  <si>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</si>
  <si>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</si>
  <si>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</si>
  <si>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</si>
  <si>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</si>
  <si>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</si>
  <si>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</si>
  <si>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</si>
  <si>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</si>
  <si>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</si>
  <si>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</si>
  <si>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</si>
  <si>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</si>
  <si>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</si>
  <si>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</si>
  <si>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</si>
  <si>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</si>
  <si>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</si>
  <si>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</si>
  <si>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april 2018 - 30. sep. 2018</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</si>
</sst>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4" fontId="5" fillId="33" borderId="0" xfId="0" applyNumberFormat="1" applyFont="1" applyFill="1" applyBorder="1" applyAlignment="1" applyProtection="1">
      <alignment horizontal="center"/>
      <protection/>
    </xf>
    <xf numFmtId="0" fontId="0" fillId="33" borderId="0" xfId="0" applyFill="1" applyBorder="1" applyAlignment="1">
      <alignment horizontal="center"/>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0" fillId="33" borderId="11" xfId="0" applyFill="1" applyBorder="1" applyAlignment="1">
      <alignment horizontal="center"/>
    </xf>
    <xf numFmtId="0" fontId="5" fillId="33" borderId="11" xfId="0" applyFont="1" applyFill="1" applyBorder="1" applyAlignment="1">
      <alignment horizontal="center"/>
    </xf>
    <xf numFmtId="3" fontId="3" fillId="34" borderId="0" xfId="0" applyNumberFormat="1" applyFont="1" applyFill="1" applyBorder="1" applyAlignment="1" applyProtection="1">
      <alignment horizontal="left" vertical="top" wrapText="1"/>
      <protection/>
    </xf>
    <xf numFmtId="0" fontId="5" fillId="33" borderId="0" xfId="0" applyFont="1" applyFill="1" applyBorder="1" applyAlignment="1">
      <alignment horizontal="center"/>
    </xf>
    <xf numFmtId="4" fontId="2" fillId="33" borderId="13" xfId="0" applyNumberFormat="1" applyFont="1" applyFill="1" applyBorder="1" applyAlignment="1">
      <alignment wrapText="1"/>
    </xf>
    <xf numFmtId="0" fontId="0" fillId="0" borderId="0" xfId="0" applyAlignment="1">
      <alignment/>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0" fontId="0" fillId="0" borderId="0" xfId="0" applyFill="1" applyBorder="1" applyAlignment="1">
      <alignment horizontal="center"/>
    </xf>
    <xf numFmtId="4" fontId="2" fillId="33" borderId="13" xfId="0" applyNumberFormat="1" applyFont="1" applyFill="1" applyBorder="1" applyAlignment="1" applyProtection="1">
      <alignment/>
      <protection/>
    </xf>
    <xf numFmtId="0" fontId="0" fillId="33" borderId="0" xfId="0" applyFill="1" applyBorder="1" applyAlignment="1">
      <alignment/>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E6" sqref="E6"/>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49</v>
      </c>
      <c r="J2" s="49"/>
      <c r="K2" s="49"/>
    </row>
    <row r="3" spans="1:11" ht="37.5" customHeight="1">
      <c r="A3" s="134" t="s">
        <v>20</v>
      </c>
      <c r="B3" s="135"/>
      <c r="C3" s="135"/>
      <c r="D3" s="135"/>
      <c r="E3" s="135"/>
      <c r="F3" s="135"/>
      <c r="G3" s="135"/>
      <c r="H3" s="135"/>
      <c r="I3" s="71"/>
      <c r="J3" s="48"/>
      <c r="K3" s="48"/>
    </row>
    <row r="4" spans="1:11" ht="24.75" customHeight="1">
      <c r="A4" s="71" t="s">
        <v>30</v>
      </c>
      <c r="B4" s="69"/>
      <c r="C4" s="69"/>
      <c r="D4" s="69"/>
      <c r="E4" s="67"/>
      <c r="F4" s="71"/>
      <c r="G4" s="71"/>
      <c r="H4" s="71"/>
      <c r="I4" s="71"/>
      <c r="J4" s="48"/>
      <c r="K4" s="48"/>
    </row>
    <row r="5" spans="1:11" ht="15.75">
      <c r="A5" s="71"/>
      <c r="B5" s="71" t="s">
        <v>49</v>
      </c>
      <c r="C5" s="71"/>
      <c r="E5" s="72">
        <v>1.069683</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32" t="s">
        <v>33</v>
      </c>
      <c r="B9" s="133"/>
      <c r="C9" s="133"/>
      <c r="D9" s="133"/>
      <c r="E9" s="133"/>
      <c r="F9" s="133"/>
      <c r="G9" s="133"/>
      <c r="H9" s="133"/>
      <c r="I9" s="133"/>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52" t="s">
        <v>39</v>
      </c>
      <c r="B12" s="153"/>
      <c r="C12" s="153"/>
      <c r="D12" s="153"/>
      <c r="E12" s="153"/>
      <c r="F12" s="153"/>
      <c r="G12" s="153"/>
      <c r="H12" s="153"/>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54" t="s">
        <v>48</v>
      </c>
      <c r="B16" s="154"/>
      <c r="C16" s="154"/>
      <c r="D16" s="154"/>
      <c r="E16" s="154"/>
      <c r="F16" s="154"/>
      <c r="G16" s="154"/>
      <c r="H16" s="154"/>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8" t="s">
        <v>25</v>
      </c>
      <c r="B22" s="139"/>
      <c r="C22" s="139"/>
      <c r="D22" s="139"/>
      <c r="E22" s="67"/>
      <c r="F22" s="67"/>
      <c r="G22" s="67"/>
      <c r="H22" s="67"/>
      <c r="I22" s="70" t="str">
        <f>$I$2</f>
        <v> 1. april 2018 - 30. sep. 2018</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36" t="s">
        <v>1</v>
      </c>
      <c r="D25" s="137"/>
      <c r="E25" s="137"/>
      <c r="F25" s="136" t="s">
        <v>2</v>
      </c>
      <c r="G25" s="145"/>
      <c r="H25" s="145"/>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245399</v>
      </c>
      <c r="C28" s="19">
        <f>ROUND(E28*0.171,0)</f>
        <v>44887</v>
      </c>
      <c r="D28" s="12">
        <f aca="true" t="shared" si="0" ref="D28:D34">ROUND(C28/3,2)</f>
        <v>14962.33</v>
      </c>
      <c r="E28" s="20">
        <f aca="true" t="shared" si="1" ref="E28:E34">ROUND(B28*$E$5,0)</f>
        <v>262499</v>
      </c>
      <c r="F28" s="19">
        <f aca="true" t="shared" si="2" ref="F28:F34">ROUND(C28/12,2)</f>
        <v>3740.58</v>
      </c>
      <c r="G28" s="12"/>
      <c r="H28" s="20">
        <f aca="true" t="shared" si="3" ref="H28:H34">ROUND(E28/12,2)</f>
        <v>21874.92</v>
      </c>
      <c r="I28" s="13"/>
    </row>
    <row r="29" spans="1:9" ht="15.75">
      <c r="A29" s="18">
        <v>2</v>
      </c>
      <c r="B29" s="33">
        <v>251119</v>
      </c>
      <c r="C29" s="19">
        <f aca="true" t="shared" si="4" ref="C29:C34">ROUND(E29*0.171,0)</f>
        <v>45934</v>
      </c>
      <c r="D29" s="12">
        <f t="shared" si="0"/>
        <v>15311.33</v>
      </c>
      <c r="E29" s="20">
        <f t="shared" si="1"/>
        <v>268618</v>
      </c>
      <c r="F29" s="19">
        <f t="shared" si="2"/>
        <v>3827.83</v>
      </c>
      <c r="G29" s="12"/>
      <c r="H29" s="20">
        <f t="shared" si="3"/>
        <v>22384.83</v>
      </c>
      <c r="I29" s="13"/>
    </row>
    <row r="30" spans="1:9" ht="15.75">
      <c r="A30" s="18">
        <v>4</v>
      </c>
      <c r="B30" s="33">
        <v>285240</v>
      </c>
      <c r="C30" s="19">
        <f t="shared" si="4"/>
        <v>52175</v>
      </c>
      <c r="D30" s="12">
        <f t="shared" si="0"/>
        <v>17391.67</v>
      </c>
      <c r="E30" s="20">
        <f t="shared" si="1"/>
        <v>305116</v>
      </c>
      <c r="F30" s="19">
        <f t="shared" si="2"/>
        <v>4347.92</v>
      </c>
      <c r="G30" s="12"/>
      <c r="H30" s="20">
        <f t="shared" si="3"/>
        <v>25426.33</v>
      </c>
      <c r="I30" s="13"/>
    </row>
    <row r="31" spans="1:9" ht="15.75">
      <c r="A31" s="18">
        <v>5</v>
      </c>
      <c r="B31" s="33">
        <v>307417</v>
      </c>
      <c r="C31" s="19">
        <f t="shared" si="4"/>
        <v>56231</v>
      </c>
      <c r="D31" s="12">
        <f t="shared" si="0"/>
        <v>18743.67</v>
      </c>
      <c r="E31" s="20">
        <f t="shared" si="1"/>
        <v>328839</v>
      </c>
      <c r="F31" s="19">
        <f t="shared" si="2"/>
        <v>4685.92</v>
      </c>
      <c r="G31" s="12"/>
      <c r="H31" s="31">
        <f t="shared" si="3"/>
        <v>27403.25</v>
      </c>
      <c r="I31" s="13"/>
    </row>
    <row r="32" spans="1:9" ht="15.75">
      <c r="A32" s="18">
        <v>6</v>
      </c>
      <c r="B32" s="33">
        <v>327643</v>
      </c>
      <c r="C32" s="19">
        <f t="shared" si="4"/>
        <v>59931</v>
      </c>
      <c r="D32" s="12">
        <f t="shared" si="0"/>
        <v>19977</v>
      </c>
      <c r="E32" s="20">
        <f t="shared" si="1"/>
        <v>350474</v>
      </c>
      <c r="F32" s="19">
        <f t="shared" si="2"/>
        <v>4994.25</v>
      </c>
      <c r="G32" s="12"/>
      <c r="H32" s="20">
        <f t="shared" si="3"/>
        <v>29206.17</v>
      </c>
      <c r="I32" s="13"/>
    </row>
    <row r="33" spans="1:9" ht="15.75">
      <c r="A33" s="18">
        <v>7</v>
      </c>
      <c r="B33" s="33">
        <v>331833</v>
      </c>
      <c r="C33" s="19">
        <f t="shared" si="4"/>
        <v>60697</v>
      </c>
      <c r="D33" s="12">
        <f t="shared" si="0"/>
        <v>20232.33</v>
      </c>
      <c r="E33" s="20">
        <f t="shared" si="1"/>
        <v>354956</v>
      </c>
      <c r="F33" s="19">
        <f t="shared" si="2"/>
        <v>5058.08</v>
      </c>
      <c r="G33" s="12"/>
      <c r="H33" s="20">
        <f t="shared" si="3"/>
        <v>29579.67</v>
      </c>
      <c r="I33" s="13"/>
    </row>
    <row r="34" spans="1:9" ht="15.75">
      <c r="A34" s="18">
        <v>8</v>
      </c>
      <c r="B34" s="34">
        <v>347571</v>
      </c>
      <c r="C34" s="21">
        <f t="shared" si="4"/>
        <v>63576</v>
      </c>
      <c r="D34" s="22">
        <f t="shared" si="0"/>
        <v>21192</v>
      </c>
      <c r="E34" s="23">
        <f t="shared" si="1"/>
        <v>371791</v>
      </c>
      <c r="F34" s="21">
        <f t="shared" si="2"/>
        <v>5298</v>
      </c>
      <c r="G34" s="22"/>
      <c r="H34" s="23">
        <f t="shared" si="3"/>
        <v>30982.58</v>
      </c>
      <c r="I34" s="13"/>
    </row>
    <row r="35" spans="1:9" ht="12">
      <c r="A35" s="8"/>
      <c r="B35" s="11"/>
      <c r="C35" s="11"/>
      <c r="D35" s="11"/>
      <c r="E35" s="11"/>
      <c r="F35" s="11"/>
      <c r="G35" s="11"/>
      <c r="H35" s="11"/>
      <c r="I35" s="13"/>
    </row>
    <row r="36" spans="1:9" ht="12.75">
      <c r="A36" s="156" t="s">
        <v>26</v>
      </c>
      <c r="B36" s="157"/>
      <c r="C36" s="157"/>
      <c r="D36" s="157"/>
      <c r="E36" s="157"/>
      <c r="F36" s="157"/>
      <c r="G36" s="157"/>
      <c r="H36" s="11"/>
      <c r="I36" s="13"/>
    </row>
    <row r="37" spans="1:9" ht="12.75">
      <c r="A37" s="156" t="s">
        <v>27</v>
      </c>
      <c r="B37" s="157"/>
      <c r="C37" s="157"/>
      <c r="D37" s="157"/>
      <c r="E37" s="157"/>
      <c r="F37" s="157"/>
      <c r="G37" s="157"/>
      <c r="H37" s="11"/>
      <c r="I37" s="13"/>
    </row>
    <row r="38" spans="1:9" ht="12.75" customHeight="1">
      <c r="A38" s="156" t="s">
        <v>28</v>
      </c>
      <c r="B38" s="157"/>
      <c r="C38" s="157"/>
      <c r="D38" s="157"/>
      <c r="E38" s="157"/>
      <c r="F38" s="11"/>
      <c r="G38" s="11"/>
      <c r="H38" s="11"/>
      <c r="I38" s="13"/>
    </row>
    <row r="39" spans="1:9" ht="12.75" customHeight="1" thickBot="1">
      <c r="A39" s="25"/>
      <c r="B39" s="26"/>
      <c r="C39" s="26"/>
      <c r="D39" s="26"/>
      <c r="E39" s="26"/>
      <c r="F39" s="27"/>
      <c r="G39" s="27"/>
      <c r="H39" s="27"/>
      <c r="I39" s="28"/>
    </row>
    <row r="40" spans="1:9" ht="27.75" customHeight="1" thickBot="1">
      <c r="A40" s="138" t="s">
        <v>35</v>
      </c>
      <c r="B40" s="138"/>
      <c r="C40" s="138"/>
      <c r="D40" s="138"/>
      <c r="E40" s="93"/>
      <c r="F40" s="65"/>
      <c r="G40" s="65"/>
      <c r="H40" s="65"/>
      <c r="I40" s="70" t="str">
        <f>$I$2</f>
        <v> 1. april 2018 - 30. sep. 2018</v>
      </c>
    </row>
    <row r="41" spans="1:9" ht="23.25" customHeight="1">
      <c r="A41" s="42"/>
      <c r="B41" s="6"/>
      <c r="C41" s="140" t="s">
        <v>1</v>
      </c>
      <c r="D41" s="140"/>
      <c r="E41" s="140"/>
      <c r="F41" s="140" t="s">
        <v>2</v>
      </c>
      <c r="G41" s="140"/>
      <c r="H41" s="140"/>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6951</v>
      </c>
      <c r="D43" s="37">
        <f>ROUND(C43/3,2)</f>
        <v>2317</v>
      </c>
      <c r="E43" s="45">
        <f>ROUND(B43*$E$5,2)</f>
        <v>40647.95</v>
      </c>
      <c r="F43" s="37">
        <f>ROUND(C43/12,2)</f>
        <v>579.25</v>
      </c>
      <c r="G43" s="37"/>
      <c r="H43" s="45">
        <f>ROUND(E43/12,2)</f>
        <v>3387.33</v>
      </c>
      <c r="I43" s="13"/>
    </row>
    <row r="44" spans="1:9" ht="20.25" customHeight="1">
      <c r="A44" s="35" t="s">
        <v>37</v>
      </c>
      <c r="B44" s="97">
        <v>50000</v>
      </c>
      <c r="C44" s="12">
        <f>ROUND(E44*0.171,0)</f>
        <v>9146</v>
      </c>
      <c r="D44" s="11">
        <f>ROUND(C44/3,2)</f>
        <v>3048.67</v>
      </c>
      <c r="E44" s="98">
        <f>ROUND(B44*$E$5,2)</f>
        <v>53484.15</v>
      </c>
      <c r="F44" s="11">
        <f>ROUND(C44/12,2)</f>
        <v>762.17</v>
      </c>
      <c r="G44" s="11"/>
      <c r="H44" s="98">
        <f>ROUND(E44/12,2)</f>
        <v>4457.01</v>
      </c>
      <c r="I44" s="13"/>
    </row>
    <row r="45" spans="1:9" ht="19.5" customHeight="1">
      <c r="A45" s="81" t="s">
        <v>38</v>
      </c>
      <c r="B45" s="58">
        <v>72500</v>
      </c>
      <c r="C45" s="22">
        <f>ROUND(E45*0.171,0)</f>
        <v>13261</v>
      </c>
      <c r="D45" s="40">
        <f>ROUND(C45/3,2)</f>
        <v>4420.33</v>
      </c>
      <c r="E45" s="41">
        <f>ROUND(B45*$E$5,2)</f>
        <v>77552.02</v>
      </c>
      <c r="F45" s="40">
        <f>ROUND(C45/12,2)</f>
        <v>1105.08</v>
      </c>
      <c r="G45" s="40"/>
      <c r="H45" s="41">
        <f>ROUND(E45/12,2)</f>
        <v>6462.67</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44"/>
      <c r="B49" s="144"/>
      <c r="C49" s="144"/>
      <c r="D49" s="144"/>
      <c r="E49" s="144"/>
      <c r="F49" s="144"/>
      <c r="G49" s="144"/>
      <c r="H49" s="144"/>
      <c r="I49" s="144"/>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april 2018 - 30. sep. 2018</v>
      </c>
    </row>
    <row r="53" spans="1:9" ht="15.75">
      <c r="A53" s="42"/>
      <c r="B53" s="6"/>
      <c r="C53" s="141" t="s">
        <v>1</v>
      </c>
      <c r="D53" s="142"/>
      <c r="E53" s="142"/>
      <c r="F53" s="141" t="s">
        <v>2</v>
      </c>
      <c r="G53" s="143"/>
      <c r="H53" s="143"/>
      <c r="I53" s="7"/>
    </row>
    <row r="54" spans="1:9" ht="36">
      <c r="A54" s="15"/>
      <c r="B54" s="51" t="s">
        <v>5</v>
      </c>
      <c r="C54" s="51" t="s">
        <v>21</v>
      </c>
      <c r="D54" s="52" t="s">
        <v>6</v>
      </c>
      <c r="E54" s="53" t="s">
        <v>11</v>
      </c>
      <c r="F54" s="51" t="s">
        <v>4</v>
      </c>
      <c r="G54" s="54"/>
      <c r="H54" s="53" t="s">
        <v>11</v>
      </c>
      <c r="I54" s="55"/>
    </row>
    <row r="55" spans="1:9" ht="15.75">
      <c r="A55" s="8"/>
      <c r="B55" s="57">
        <v>21900</v>
      </c>
      <c r="C55" s="73">
        <f>ROUND(E55*0.171,0)</f>
        <v>4006</v>
      </c>
      <c r="D55" s="60">
        <f>ROUND(C55/3,2)</f>
        <v>1335.33</v>
      </c>
      <c r="E55" s="61">
        <f>ROUND(B55*$E$5,2)</f>
        <v>23426.06</v>
      </c>
      <c r="F55" s="39">
        <f>ROUND(C55/12,2)</f>
        <v>333.83</v>
      </c>
      <c r="G55" s="40"/>
      <c r="H55" s="41">
        <f>ROUND(E55/12,2)</f>
        <v>1952.17</v>
      </c>
      <c r="I55" s="13"/>
    </row>
    <row r="56" spans="1:9" ht="25.5" customHeight="1">
      <c r="A56" s="146" t="s">
        <v>42</v>
      </c>
      <c r="B56" s="147"/>
      <c r="C56" s="147"/>
      <c r="D56" s="147"/>
      <c r="E56" s="147"/>
      <c r="F56" s="147"/>
      <c r="G56" s="147"/>
      <c r="H56" s="147"/>
      <c r="I56" s="13"/>
    </row>
    <row r="57" spans="1:9" ht="14.25" customHeight="1" thickBot="1">
      <c r="A57" s="43"/>
      <c r="B57" s="27"/>
      <c r="C57" s="27"/>
      <c r="D57" s="27"/>
      <c r="E57" s="27"/>
      <c r="F57" s="27"/>
      <c r="G57" s="27"/>
      <c r="H57" s="27"/>
      <c r="I57" s="28"/>
    </row>
    <row r="58" spans="1:9" ht="15.75" customHeight="1" hidden="1">
      <c r="A58" s="138"/>
      <c r="B58" s="138"/>
      <c r="C58" s="138"/>
      <c r="D58" s="138"/>
      <c r="E58" s="138"/>
      <c r="F58" s="138"/>
      <c r="G58" s="138"/>
      <c r="H58" s="138"/>
      <c r="I58" s="68"/>
    </row>
    <row r="59" spans="1:9" ht="15.75" customHeight="1">
      <c r="A59" s="68"/>
      <c r="B59" s="68"/>
      <c r="C59" s="68"/>
      <c r="D59" s="68"/>
      <c r="E59" s="68"/>
      <c r="F59" s="68"/>
      <c r="G59" s="68"/>
      <c r="H59" s="68"/>
      <c r="I59" s="68"/>
    </row>
    <row r="60" spans="1:9" ht="19.5" customHeight="1" thickBot="1">
      <c r="A60" s="138" t="s">
        <v>40</v>
      </c>
      <c r="B60" s="139"/>
      <c r="C60" s="139"/>
      <c r="D60" s="139"/>
      <c r="E60" s="99"/>
      <c r="F60" s="67"/>
      <c r="G60" s="67"/>
      <c r="H60" s="67"/>
      <c r="I60" s="70">
        <f>$I$49</f>
        <v>0</v>
      </c>
    </row>
    <row r="61" spans="1:9" ht="18.75" customHeight="1">
      <c r="A61" s="100"/>
      <c r="B61" s="6"/>
      <c r="C61" s="140" t="s">
        <v>1</v>
      </c>
      <c r="D61" s="140"/>
      <c r="E61" s="140"/>
      <c r="F61" s="141" t="s">
        <v>2</v>
      </c>
      <c r="G61" s="143"/>
      <c r="H61" s="143"/>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84141</v>
      </c>
      <c r="D63" s="96">
        <f>ROUND(C63/3,2)</f>
        <v>28047</v>
      </c>
      <c r="E63" s="103">
        <f>ROUND(B63*$E$5,0)</f>
        <v>492054</v>
      </c>
      <c r="F63" s="102">
        <f>ROUND(C63/12,2)</f>
        <v>7011.75</v>
      </c>
      <c r="G63" s="96"/>
      <c r="H63" s="103">
        <f>ROUND(E63/12,2)</f>
        <v>41004.5</v>
      </c>
      <c r="I63" s="13"/>
    </row>
    <row r="64" spans="1:9" ht="6" customHeight="1">
      <c r="A64" s="18"/>
      <c r="B64" s="34"/>
      <c r="C64" s="21"/>
      <c r="D64" s="22"/>
      <c r="E64" s="23"/>
      <c r="F64" s="21"/>
      <c r="G64" s="22"/>
      <c r="H64" s="23"/>
      <c r="I64" s="13"/>
    </row>
    <row r="65" spans="1:9" ht="27" customHeight="1" thickBot="1">
      <c r="A65" s="148" t="s">
        <v>41</v>
      </c>
      <c r="B65" s="149"/>
      <c r="C65" s="149"/>
      <c r="D65" s="149"/>
      <c r="E65" s="149"/>
      <c r="F65" s="149"/>
      <c r="G65" s="149"/>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april 2018 - 30. sep. 2018</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11215.63</v>
      </c>
      <c r="F69" s="24"/>
      <c r="G69" s="24"/>
      <c r="H69" s="24"/>
      <c r="I69" s="13"/>
    </row>
    <row r="70" spans="1:9" ht="15.75" customHeight="1" thickBot="1">
      <c r="A70" s="43" t="s">
        <v>23</v>
      </c>
      <c r="B70" s="76"/>
      <c r="C70" s="27">
        <v>6553</v>
      </c>
      <c r="D70" s="27"/>
      <c r="E70" s="59">
        <f>ROUND(C70*$E$5,2)</f>
        <v>7009.63</v>
      </c>
      <c r="F70" s="77"/>
      <c r="G70" s="26"/>
      <c r="H70" s="26"/>
      <c r="I70" s="28"/>
    </row>
    <row r="71" spans="1:9" ht="15.75" customHeight="1">
      <c r="A71" s="67"/>
      <c r="B71" s="67"/>
      <c r="C71" s="67"/>
      <c r="D71" s="67"/>
      <c r="E71" s="67"/>
      <c r="F71" s="67"/>
      <c r="G71" s="67"/>
      <c r="H71" s="67"/>
      <c r="I71" s="67"/>
    </row>
    <row r="72" spans="1:9" ht="15.75" customHeight="1">
      <c r="A72" s="138"/>
      <c r="B72" s="139"/>
      <c r="C72" s="139"/>
      <c r="D72" s="139"/>
      <c r="E72" s="67"/>
      <c r="F72" s="67"/>
      <c r="G72" s="67"/>
      <c r="H72" s="67"/>
      <c r="I72" s="70"/>
    </row>
    <row r="73" spans="1:9" ht="15.75" customHeight="1" thickBot="1">
      <c r="A73" s="138" t="s">
        <v>15</v>
      </c>
      <c r="B73" s="139"/>
      <c r="C73" s="139"/>
      <c r="D73" s="139"/>
      <c r="E73" s="67"/>
      <c r="F73" s="67"/>
      <c r="I73" s="70" t="str">
        <f>$I$2</f>
        <v> 1. april 2018 - 30. sep. 2018</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242.76</v>
      </c>
      <c r="G75" s="11"/>
      <c r="H75" s="13"/>
      <c r="I75" s="13"/>
    </row>
    <row r="76" spans="1:9" ht="24" customHeight="1">
      <c r="A76" s="92" t="s">
        <v>17</v>
      </c>
      <c r="B76" s="91"/>
      <c r="C76" s="78"/>
      <c r="D76" s="78">
        <f>ROUND(D75*5/3,2)</f>
        <v>378.25</v>
      </c>
      <c r="E76" s="91"/>
      <c r="F76" s="63">
        <f>ROUND(D76*$E$5,2)</f>
        <v>404.61</v>
      </c>
      <c r="G76" s="11"/>
      <c r="H76" s="13"/>
      <c r="I76" s="13"/>
    </row>
    <row r="77" spans="1:9" ht="24" customHeight="1">
      <c r="A77" s="92" t="s">
        <v>18</v>
      </c>
      <c r="B77" s="91"/>
      <c r="C77" s="78" t="s">
        <v>45</v>
      </c>
      <c r="D77" s="78">
        <f>D75*2</f>
        <v>453.9</v>
      </c>
      <c r="E77" s="91"/>
      <c r="F77" s="63">
        <f>ROUND(D77*$E$5,2)</f>
        <v>485.53</v>
      </c>
      <c r="G77" s="11"/>
      <c r="H77" s="13"/>
      <c r="I77" s="13"/>
    </row>
    <row r="78" spans="1:9" ht="24" customHeight="1">
      <c r="A78" s="92" t="s">
        <v>19</v>
      </c>
      <c r="B78" s="91"/>
      <c r="C78" s="78"/>
      <c r="D78" s="78">
        <f>D75*2.5</f>
        <v>567.375</v>
      </c>
      <c r="E78" s="91"/>
      <c r="F78" s="63">
        <f>ROUND(D78*$E$5,2)</f>
        <v>606.91</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304.98</v>
      </c>
      <c r="G80" s="11"/>
      <c r="H80" s="13"/>
      <c r="I80" s="13"/>
    </row>
    <row r="81" spans="1:9" ht="16.5" thickBot="1">
      <c r="A81" s="82" t="s">
        <v>34</v>
      </c>
      <c r="B81" s="83"/>
      <c r="C81" s="64"/>
      <c r="D81" s="64">
        <v>342.87</v>
      </c>
      <c r="E81" s="83"/>
      <c r="F81" s="62">
        <f>ROUND(D81*$E$5,2)</f>
        <v>366.76</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april 2018 - 30. sep. 2018</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36" t="s">
        <v>1</v>
      </c>
      <c r="D86" s="137"/>
      <c r="E86" s="137"/>
      <c r="F86" s="136" t="s">
        <v>2</v>
      </c>
      <c r="G86" s="145"/>
      <c r="H86" s="145"/>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47220</v>
      </c>
      <c r="D89" s="12">
        <f aca="true" t="shared" si="5" ref="D89:D102">ROUND(C89/3,2)</f>
        <v>15740</v>
      </c>
      <c r="E89" s="20">
        <f>ROUND(B89*$E$5,0)</f>
        <v>276142</v>
      </c>
      <c r="F89" s="19">
        <f aca="true" t="shared" si="6" ref="F89:F102">ROUND(C89/12,2)</f>
        <v>3935</v>
      </c>
      <c r="G89" s="12"/>
      <c r="H89" s="20">
        <f aca="true" t="shared" si="7" ref="H89:H102">ROUND(E89/12,2)</f>
        <v>23011.83</v>
      </c>
      <c r="I89" s="13"/>
    </row>
    <row r="90" spans="1:9" ht="15.75">
      <c r="A90" s="18">
        <v>4</v>
      </c>
      <c r="B90" s="33">
        <v>267493</v>
      </c>
      <c r="C90" s="19">
        <f aca="true" t="shared" si="8" ref="C90:C102">ROUND(E90*0.171,0)</f>
        <v>48929</v>
      </c>
      <c r="D90" s="12">
        <f t="shared" si="5"/>
        <v>16309.67</v>
      </c>
      <c r="E90" s="20">
        <f aca="true" t="shared" si="9" ref="E90:E102">ROUND(B90*$E$5,0)</f>
        <v>286133</v>
      </c>
      <c r="F90" s="19">
        <f t="shared" si="6"/>
        <v>4077.42</v>
      </c>
      <c r="G90" s="12"/>
      <c r="H90" s="20">
        <f t="shared" si="7"/>
        <v>23844.42</v>
      </c>
      <c r="I90" s="13"/>
    </row>
    <row r="91" spans="1:9" ht="15.75">
      <c r="A91" s="18">
        <v>5</v>
      </c>
      <c r="B91" s="33">
        <v>276498</v>
      </c>
      <c r="C91" s="19">
        <f t="shared" si="8"/>
        <v>50576</v>
      </c>
      <c r="D91" s="12">
        <f t="shared" si="5"/>
        <v>16858.67</v>
      </c>
      <c r="E91" s="20">
        <f t="shared" si="9"/>
        <v>295765</v>
      </c>
      <c r="F91" s="19">
        <f t="shared" si="6"/>
        <v>4214.67</v>
      </c>
      <c r="G91" s="12"/>
      <c r="H91" s="20">
        <f t="shared" si="7"/>
        <v>24647.08</v>
      </c>
      <c r="I91" s="13"/>
    </row>
    <row r="92" spans="1:9" ht="15.75">
      <c r="A92" s="18">
        <v>6</v>
      </c>
      <c r="B92" s="33">
        <v>285337</v>
      </c>
      <c r="C92" s="19">
        <f t="shared" si="8"/>
        <v>52193</v>
      </c>
      <c r="D92" s="12">
        <f t="shared" si="5"/>
        <v>17397.67</v>
      </c>
      <c r="E92" s="20">
        <f t="shared" si="9"/>
        <v>305220</v>
      </c>
      <c r="F92" s="19">
        <f t="shared" si="6"/>
        <v>4349.42</v>
      </c>
      <c r="G92" s="12"/>
      <c r="H92" s="31">
        <f t="shared" si="7"/>
        <v>25435</v>
      </c>
      <c r="I92" s="13"/>
    </row>
    <row r="93" spans="1:9" ht="15.75">
      <c r="A93" s="18">
        <v>7</v>
      </c>
      <c r="B93" s="33">
        <v>295343</v>
      </c>
      <c r="C93" s="19">
        <f t="shared" si="8"/>
        <v>54023</v>
      </c>
      <c r="D93" s="12">
        <f t="shared" si="5"/>
        <v>18007.67</v>
      </c>
      <c r="E93" s="20">
        <f t="shared" si="9"/>
        <v>315923</v>
      </c>
      <c r="F93" s="19">
        <f t="shared" si="6"/>
        <v>4501.92</v>
      </c>
      <c r="G93" s="12"/>
      <c r="H93" s="20">
        <f t="shared" si="7"/>
        <v>26326.92</v>
      </c>
      <c r="I93" s="13"/>
    </row>
    <row r="94" spans="1:9" ht="15.75">
      <c r="A94" s="18">
        <v>8</v>
      </c>
      <c r="B94" s="33">
        <v>304014</v>
      </c>
      <c r="C94" s="19">
        <f>ROUND(E94*0.171,0)</f>
        <v>55609</v>
      </c>
      <c r="D94" s="12">
        <f>ROUND(C94/3,2)</f>
        <v>18536.33</v>
      </c>
      <c r="E94" s="20">
        <f>ROUND(B94*$E$5,0)</f>
        <v>325199</v>
      </c>
      <c r="F94" s="19">
        <f>ROUND(C94/12,2)</f>
        <v>4634.08</v>
      </c>
      <c r="G94" s="12"/>
      <c r="H94" s="20">
        <f>ROUND(E94/12,2)</f>
        <v>27099.92</v>
      </c>
      <c r="I94" s="13"/>
    </row>
    <row r="95" spans="1:9" ht="15.75">
      <c r="A95" s="18">
        <v>9</v>
      </c>
      <c r="B95" s="33">
        <v>313354</v>
      </c>
      <c r="C95" s="19">
        <f>ROUND(E95*0.171,0)</f>
        <v>57317</v>
      </c>
      <c r="D95" s="12">
        <f>ROUND(C95/3,2)</f>
        <v>19105.67</v>
      </c>
      <c r="E95" s="20">
        <f>ROUND(B95*$E$5,0)</f>
        <v>335189</v>
      </c>
      <c r="F95" s="19">
        <f>ROUND(C95/12,2)</f>
        <v>4776.42</v>
      </c>
      <c r="G95" s="12"/>
      <c r="H95" s="20">
        <f>ROUND(E95/12,2)</f>
        <v>27932.42</v>
      </c>
      <c r="I95" s="13"/>
    </row>
    <row r="96" spans="1:9" ht="15.75">
      <c r="A96" s="18">
        <v>10</v>
      </c>
      <c r="B96" s="33">
        <v>321691</v>
      </c>
      <c r="C96" s="19">
        <f>ROUND(E96*0.171,0)</f>
        <v>58842</v>
      </c>
      <c r="D96" s="12">
        <f>ROUND(C96/3,2)</f>
        <v>19614</v>
      </c>
      <c r="E96" s="20">
        <f>ROUND(B96*$E$5,0)</f>
        <v>344107</v>
      </c>
      <c r="F96" s="19">
        <f>ROUND(C96/12,2)</f>
        <v>4903.5</v>
      </c>
      <c r="G96" s="12"/>
      <c r="H96" s="20">
        <f>ROUND(E96/12,2)</f>
        <v>28675.58</v>
      </c>
      <c r="I96" s="13"/>
    </row>
    <row r="97" spans="1:9" ht="15.75">
      <c r="A97" s="18">
        <v>11</v>
      </c>
      <c r="B97" s="33">
        <v>331031</v>
      </c>
      <c r="C97" s="19">
        <f>ROUND(E97*0.171,0)</f>
        <v>60551</v>
      </c>
      <c r="D97" s="12">
        <f>ROUND(C97/3,2)</f>
        <v>20183.67</v>
      </c>
      <c r="E97" s="20">
        <f>ROUND(B97*$E$5,0)</f>
        <v>354098</v>
      </c>
      <c r="F97" s="19">
        <f>ROUND(C97/12,2)</f>
        <v>5045.92</v>
      </c>
      <c r="G97" s="12"/>
      <c r="H97" s="20">
        <f>ROUND(E97/12,2)</f>
        <v>29508.17</v>
      </c>
      <c r="I97" s="13"/>
    </row>
    <row r="98" spans="1:9" ht="15.75">
      <c r="A98" s="18">
        <v>12</v>
      </c>
      <c r="B98" s="33">
        <v>337534</v>
      </c>
      <c r="C98" s="19">
        <f t="shared" si="8"/>
        <v>61740</v>
      </c>
      <c r="D98" s="12">
        <f t="shared" si="5"/>
        <v>20580</v>
      </c>
      <c r="E98" s="20">
        <f t="shared" si="9"/>
        <v>361054</v>
      </c>
      <c r="F98" s="19">
        <f t="shared" si="6"/>
        <v>5145</v>
      </c>
      <c r="G98" s="12"/>
      <c r="H98" s="20">
        <f t="shared" si="7"/>
        <v>30087.83</v>
      </c>
      <c r="I98" s="13"/>
    </row>
    <row r="99" spans="1:9" ht="15.75">
      <c r="A99" s="18">
        <v>13</v>
      </c>
      <c r="B99" s="33">
        <v>346874</v>
      </c>
      <c r="C99" s="19">
        <f>ROUND(E99*0.171,0)</f>
        <v>63449</v>
      </c>
      <c r="D99" s="12">
        <f>ROUND(C99/3,2)</f>
        <v>21149.67</v>
      </c>
      <c r="E99" s="20">
        <f>ROUND(B99*$E$5,0)</f>
        <v>371045</v>
      </c>
      <c r="F99" s="19">
        <f>ROUND(C99/12,2)</f>
        <v>5287.42</v>
      </c>
      <c r="G99" s="12"/>
      <c r="H99" s="20">
        <f>ROUND(E99/12,2)</f>
        <v>30920.42</v>
      </c>
      <c r="I99" s="13"/>
    </row>
    <row r="100" spans="1:9" ht="15.75">
      <c r="A100" s="18">
        <v>14</v>
      </c>
      <c r="B100" s="33">
        <v>355878</v>
      </c>
      <c r="C100" s="19">
        <f>ROUND(E100*0.171,0)</f>
        <v>65096</v>
      </c>
      <c r="D100" s="12">
        <f>ROUND(C100/3,2)</f>
        <v>21698.67</v>
      </c>
      <c r="E100" s="20">
        <f>ROUND(B100*$E$5,0)</f>
        <v>380677</v>
      </c>
      <c r="F100" s="19">
        <f>ROUND(C100/12,2)</f>
        <v>5424.67</v>
      </c>
      <c r="G100" s="12"/>
      <c r="H100" s="20">
        <f>ROUND(E100/12,2)</f>
        <v>31723.08</v>
      </c>
      <c r="I100" s="13"/>
    </row>
    <row r="101" spans="1:9" ht="12.75" customHeight="1">
      <c r="A101" s="18">
        <v>15</v>
      </c>
      <c r="B101" s="33">
        <v>366052</v>
      </c>
      <c r="C101" s="19">
        <f t="shared" si="8"/>
        <v>66957</v>
      </c>
      <c r="D101" s="12">
        <f t="shared" si="5"/>
        <v>22319</v>
      </c>
      <c r="E101" s="20">
        <f t="shared" si="9"/>
        <v>391560</v>
      </c>
      <c r="F101" s="19">
        <f t="shared" si="6"/>
        <v>5579.75</v>
      </c>
      <c r="G101" s="12"/>
      <c r="H101" s="20">
        <f t="shared" si="7"/>
        <v>32630</v>
      </c>
      <c r="I101" s="13"/>
    </row>
    <row r="102" spans="1:10" ht="15.75">
      <c r="A102" s="18">
        <v>16</v>
      </c>
      <c r="B102" s="34">
        <v>379393</v>
      </c>
      <c r="C102" s="21">
        <f t="shared" si="8"/>
        <v>69397</v>
      </c>
      <c r="D102" s="22">
        <f t="shared" si="5"/>
        <v>23132.33</v>
      </c>
      <c r="E102" s="23">
        <f t="shared" si="9"/>
        <v>405830</v>
      </c>
      <c r="F102" s="21">
        <f t="shared" si="6"/>
        <v>5783.08</v>
      </c>
      <c r="G102" s="22"/>
      <c r="H102" s="23">
        <f t="shared" si="7"/>
        <v>33819.17</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50"/>
      <c r="D121" s="155"/>
      <c r="E121" s="155"/>
      <c r="F121" s="150"/>
      <c r="G121" s="151"/>
      <c r="H121" s="151"/>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F121:H121"/>
    <mergeCell ref="A12:H12"/>
    <mergeCell ref="A16:H16"/>
    <mergeCell ref="A22:D22"/>
    <mergeCell ref="C121:E121"/>
    <mergeCell ref="F25:H25"/>
    <mergeCell ref="A40:D40"/>
    <mergeCell ref="A36:G36"/>
    <mergeCell ref="A37:G37"/>
    <mergeCell ref="A38:E38"/>
    <mergeCell ref="A58:D58"/>
    <mergeCell ref="E58:H58"/>
    <mergeCell ref="C86:E86"/>
    <mergeCell ref="F86:H86"/>
    <mergeCell ref="A56:H56"/>
    <mergeCell ref="A60:D60"/>
    <mergeCell ref="C61:E61"/>
    <mergeCell ref="F61:H61"/>
    <mergeCell ref="A65:G65"/>
    <mergeCell ref="A9:I9"/>
    <mergeCell ref="A3:H3"/>
    <mergeCell ref="C25:E25"/>
    <mergeCell ref="A72:D72"/>
    <mergeCell ref="A73:D73"/>
    <mergeCell ref="F41:H41"/>
    <mergeCell ref="C53:E53"/>
    <mergeCell ref="F53:H53"/>
    <mergeCell ref="A49:I49"/>
    <mergeCell ref="C41:E41"/>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Casper Klink</cp:lastModifiedBy>
  <cp:lastPrinted>2013-08-06T09:57:28Z</cp:lastPrinted>
  <dcterms:created xsi:type="dcterms:W3CDTF">2000-02-24T09:33:24Z</dcterms:created>
  <dcterms:modified xsi:type="dcterms:W3CDTF">2018-06-12T08:55:59Z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y fmtid="{D5CDD505-2E9C-101B-9397-08002B2CF9AE}" pid="14" name="VideoSetDefaultEncoding">
    <vt:lpwstr/>
  </property>
  <property fmtid="{D5CDD505-2E9C-101B-9397-08002B2CF9AE}" pid="15" name="VideoSetEmbedCode">
    <vt:lpwstr/>
  </property>
  <property fmtid="{D5CDD505-2E9C-101B-9397-08002B2CF9AE}" pid="16" name="display_urn:schemas-microsoft-com:office:office#Editor">
    <vt:lpwstr>Casper Klink</vt:lpwstr>
  </property>
  <property fmtid="{D5CDD505-2E9C-101B-9397-08002B2CF9AE}" pid="17" name="CarNumber">
    <vt:lpwstr/>
  </property>
  <property fmtid="{D5CDD505-2E9C-101B-9397-08002B2CF9AE}" pid="18" name="VideoSetExternalLink">
    <vt:lpwstr/>
  </property>
  <property fmtid="{D5CDD505-2E9C-101B-9397-08002B2CF9AE}" pid="19" name="VideoRenditionLabel">
    <vt:lpwstr/>
  </property>
  <property fmtid="{D5CDD505-2E9C-101B-9397-08002B2CF9AE}" pid="20" name="display_urn:schemas-microsoft-com:office:office#Author">
    <vt:lpwstr>Casper Klink</vt:lpwstr>
  </property>
  <property fmtid="{D5CDD505-2E9C-101B-9397-08002B2CF9AE}" pid="21" name="AlternateThumbnailUrl">
    <vt:lpwstr/>
  </property>
  <property fmtid="{D5CDD505-2E9C-101B-9397-08002B2CF9AE}" pid="22" name="VideoSetRenditionsInfo">
    <vt:lpwstr/>
  </property>
  <property fmtid="{D5CDD505-2E9C-101B-9397-08002B2CF9AE}" pid="23" name="PeopleInMedia">
    <vt:lpwstr/>
  </property>
  <property fmtid="{D5CDD505-2E9C-101B-9397-08002B2CF9AE}" pid="24" name="VideoSetDescription">
    <vt:lpwstr/>
  </property>
  <property fmtid="{D5CDD505-2E9C-101B-9397-08002B2CF9AE}" pid="25" name="VideoSetUserOverrideEncoding">
    <vt:lpwstr/>
  </property>
</Properties>
</file>