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1. okt. 2021 - 31. marts 2022" sheetId="1" r:id="rId1"/>
  </sheets>
  <definedNames>
    <definedName name="_xlnm.Print_Area" localSheetId="0">'1. okt. 2021 - 31. marts 2022'!$A$1:$I$198</definedName>
  </definedNames>
  <calcPr fullCalcOnLoad="1"/>
</workbook>
</file>

<file path=xl/sharedStrings.xml><?xml version="1.0" encoding="utf-8"?>
<sst xmlns="http://schemas.openxmlformats.org/spreadsheetml/2006/main" count="218" uniqueCount="118">
  <si>
    <t>Grundbeløb</t>
  </si>
  <si>
    <t>Ledende inspektor</t>
  </si>
  <si>
    <t>Øvrig inspektor</t>
  </si>
  <si>
    <t>Årligt</t>
  </si>
  <si>
    <t>Månedligt</t>
  </si>
  <si>
    <t>Samlingspasning</t>
  </si>
  <si>
    <t>Fysik/kemi</t>
  </si>
  <si>
    <t>Indtil 200</t>
  </si>
  <si>
    <t>201 - 400</t>
  </si>
  <si>
    <t>401 - 600</t>
  </si>
  <si>
    <t>601 - 800</t>
  </si>
  <si>
    <t>over 800</t>
  </si>
  <si>
    <t>Biologi/geografi</t>
  </si>
  <si>
    <t>Trin</t>
  </si>
  <si>
    <t>Samlet pensionsbidrag</t>
  </si>
  <si>
    <t>Årligt grundbeløb</t>
  </si>
  <si>
    <t>Heraf eget bidrag</t>
  </si>
  <si>
    <t>Skalaløn</t>
  </si>
  <si>
    <t>Antal elever</t>
  </si>
  <si>
    <t>700 -</t>
  </si>
  <si>
    <t>- 699</t>
  </si>
  <si>
    <t>Elevtal</t>
  </si>
  <si>
    <t>Lønregulering</t>
  </si>
  <si>
    <t>Pension</t>
  </si>
  <si>
    <t>Ansvar</t>
  </si>
  <si>
    <t>Andre inspektorer</t>
  </si>
  <si>
    <t>GL hæfter ikke for eventuelle fejl eller mangler i lønoversigten</t>
  </si>
  <si>
    <t>Ansættelse for mindre end en måned</t>
  </si>
  <si>
    <t xml:space="preserve">Ved ansættelse for op til en måned sker aflønningen pr. planlagt time. Timelønnen beregnes som årsbruttolønnen /1924. </t>
  </si>
  <si>
    <t>Ansættelse for mere end en måned</t>
  </si>
  <si>
    <t>Nettoløn incl. %-regulering</t>
  </si>
  <si>
    <t>Samlet pensionsbidrag 16,8%</t>
  </si>
  <si>
    <t>Ekstern tilsyn med pædagogikumkandidater</t>
  </si>
  <si>
    <t>Tilsynsførende</t>
  </si>
  <si>
    <t>AC takster</t>
  </si>
  <si>
    <t>AC arbejdstime</t>
  </si>
  <si>
    <t>AC III</t>
  </si>
  <si>
    <t>AC II</t>
  </si>
  <si>
    <t>AC I</t>
  </si>
  <si>
    <t>Statslige område</t>
  </si>
  <si>
    <t>Overgang til statslige satser</t>
  </si>
  <si>
    <t xml:space="preserve">Løndele aftales i grundbeløb. Den aktuelle løn findes ved at gange grundbeløbet med en reguleringsfaktor. Generelle lønstigninger udmøntes ved at reguleringsfaktoren forøges. </t>
  </si>
  <si>
    <t xml:space="preserve">Den pensionsgivende løn angives som en nettoløn, hvoraf der beregnes et samlet pensionsbidrag på 16,8%.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</si>
  <si>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Udligningstillæg i forbindelse med overgang til statslige satser</t>
  </si>
  <si>
    <t>Trin 31. marts 2008</t>
  </si>
  <si>
    <t>Årligt grundbeløb (ca)</t>
  </si>
  <si>
    <t>Samlet pensionsbidrag (ca.)</t>
  </si>
  <si>
    <t>Nettoløn incl. %-regulering      (ca.)</t>
  </si>
  <si>
    <t>Nettoløn incl. %-regulering             (ca)</t>
  </si>
  <si>
    <t>Basislønnen for cand.mag./scient. følger trinforløbet 2-2-2-4-4-5</t>
  </si>
  <si>
    <t>Basislønnen for ledende inspektorer er trin 5.</t>
  </si>
  <si>
    <t>Basislønnen for cand. phil'er og cand.interpret følger trinforløbet 1-1-1-3-3-3-3-5</t>
  </si>
  <si>
    <t>Andre akademikere, herunder bachelorer</t>
  </si>
  <si>
    <t>Samlet pensionsbidrag 17,1%</t>
  </si>
  <si>
    <t>Basislønnnen for bachelorer følger trinforløbet 1-2-4-4-5</t>
  </si>
  <si>
    <t>Basislønnnen for kandidater følger trinforløbet 4-4-5-6-8</t>
  </si>
  <si>
    <t>Andre akademikere aflønnes efter den fællesakademiske lønskala, men får tillæg  i henhold til GL-overenskomsten</t>
  </si>
  <si>
    <t>Ansatte som indtil 31. marts 2008 har været aflønnet efter amtskommunale satser, vil efter dette tidspunkt være berettiget til et udligningstillæg, såfremt de på overgangstidspunkte befandt sig på løntrin 2 eller 5. Der er ikke noget udligningstillæg for ansatte, der var på trin 4, da den statslige sats her var højere end den amtskommunale</t>
  </si>
  <si>
    <t>ca.</t>
  </si>
  <si>
    <t>Garanterede tillæg til ansatte pr. 31. marts 2000</t>
  </si>
  <si>
    <t>(Overgangs- og udligningstillæg)</t>
  </si>
  <si>
    <t>Trin 31. marts 2000</t>
  </si>
  <si>
    <t>inkl. 21 årstillæg</t>
  </si>
  <si>
    <t>De garanterede tillæg er betinget af, at man stadig er ansat på i samme stilling som 31. marts 2000 og størrelsen afhænger af indplaceringen på den daværende skala. Garantien skal forstås således, at man enten skal have udlignings- og/eller overgangstillæg svarende til det nævnte beløb, eller at man skal have lokalt aftalte tillæg incl eventuelle udlignings- og overgangstillæg minimum svarende til det nævnte beløb.</t>
  </si>
  <si>
    <t>Censursats C pr. time</t>
  </si>
  <si>
    <t>Ledende inspektor oppebærer ikke undervisningstillæg eller 17-årstillæg</t>
  </si>
  <si>
    <t>Evt. bi-tilsynsførende</t>
  </si>
  <si>
    <t>Pædagogiske Ledere Stillingsgruppe 1</t>
  </si>
  <si>
    <t>-</t>
  </si>
  <si>
    <t>Pædagogiske Ledere Stillingsgruppe 2</t>
  </si>
  <si>
    <t xml:space="preserve">  </t>
  </si>
  <si>
    <t>Vejledning af pæd. Kandidater</t>
  </si>
  <si>
    <t>For undervisning i følgende fag</t>
  </si>
  <si>
    <t>0 til C</t>
  </si>
  <si>
    <t>C til B</t>
  </si>
  <si>
    <t>B til A</t>
  </si>
  <si>
    <t>Fysik/kemi/biologi</t>
  </si>
  <si>
    <t>Samlet pensions-bidrag</t>
  </si>
  <si>
    <t>Samlet pensions-bidrag 16,8%</t>
  </si>
  <si>
    <t>Niveau</t>
  </si>
  <si>
    <t>Tillæg ydes pr. forløb pr. klasse/hold</t>
  </si>
  <si>
    <t>Reguleringsfaktoren i forhold til 31 marts 2012:</t>
  </si>
  <si>
    <t>Såfremt biologi, fysik eller kemi er et samlet forløb fra 0 til B ydes der i forløbet et samlet tillæg på kr. 6.900 + kr. 12.600 i alt kr. 19.500</t>
  </si>
  <si>
    <t xml:space="preserve">Såfremt biologi, fysik eller kemi er et samlet forløb fra 0 til A ydes der i forløbet et samlet tillæg på kr. 6.900 + kr. 12.600 + kr. 19.500 </t>
  </si>
  <si>
    <t>Interval</t>
  </si>
  <si>
    <t>Nedre grænse</t>
  </si>
  <si>
    <t>Øvre grænse</t>
  </si>
  <si>
    <t>minimum</t>
  </si>
  <si>
    <t>maksimum</t>
  </si>
  <si>
    <t>der fordeles ligeligt over den samlede undervisningsperiode.</t>
  </si>
  <si>
    <t>i alt kr. 39.000, der fordeles ligeligt over den samlede undervisningsperiode.</t>
  </si>
  <si>
    <t>Månedligt *)</t>
  </si>
  <si>
    <t>*) Ved beregningen af det månedlige beløb er der forudsat en 1-årig tilrettelæggelse.</t>
  </si>
  <si>
    <t>Billedkunst/mediefag/drama/musik</t>
  </si>
  <si>
    <t>Adjunkt/lektor tillæg</t>
  </si>
  <si>
    <t>År 1-2</t>
  </si>
  <si>
    <t>År 3-6</t>
  </si>
  <si>
    <t>derefter</t>
  </si>
  <si>
    <t>Kostinspektorer uden tjenestebolig ydes  et tillæg på</t>
  </si>
  <si>
    <t>Merarbejde</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</si>
  <si>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</si>
  <si>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Udover basislønnen ydes tillæg efter personlig aftale. Pædagogiske ledere er ikke omfattet af aftaler om centralt aftalte tillæg.</t>
  </si>
  <si>
    <t>Pædagogisk faglig koordinator</t>
  </si>
  <si>
    <t>Ved ansættelse for mere end en måned aflønnens man med månedsløn. De anførte lønninger er for fuldtid, er man ansat med en lavere beskæftigelsesgrad reduceres lønnen forholdsmæssigt, dog ikke for funktionstillæg i henhold til overenskomstens § 8 (Samlingspasning og fagtillæg). Timer udover en beskæftigelsesgrad på 1, aflønnes som merarbejde.</t>
  </si>
  <si>
    <t>For ansatte på deltid som arbejder mere end deres beskæftigelsesgrad sker aflønningen til den almindelige timeløn, det er først når de måtte nå udover 1924 timer inkl. ferie og fridage på årsbasis, at 50%-tillægget kommer oveni.</t>
  </si>
  <si>
    <t>Tillægget ydes i forhold til erfaring med undervisning på gymnasialt eller højere niveau</t>
  </si>
  <si>
    <t>Udover basislønnen ydes tillæg efter personlig aftale. Pædagogisk faglig koordinator er ikke omfattet af aftaler om centralt aftalte tillæg.</t>
  </si>
  <si>
    <t>Tillægget ydes 1 gang for hver kandidat - altså ikke delt op på fag. Hvis vejledningen udføres af flere lærere deles tillægget forholdsmæssigt.</t>
  </si>
  <si>
    <t>Løntabel STX, hf og VUC</t>
  </si>
  <si>
    <t>Indhold</t>
  </si>
  <si>
    <t>Skalaløn og adjunkt/lektortillæg</t>
  </si>
  <si>
    <t>Ledere og inspektorer</t>
  </si>
  <si>
    <t>Udligningstillæg mv.</t>
  </si>
  <si>
    <t>Centralt aftalte funktionstillæg</t>
  </si>
  <si>
    <t>AC-satser mv.</t>
  </si>
  <si>
    <t>side</t>
  </si>
  <si>
    <t>Udligningstillægget er betinget af, at man indtil 31. marts 2008 blev aflønnet efter amtskommunale satser, at man både før og efter 1. april 2008 blev aflønnet på det pågældende trin, at man fortsat er i samme stilling, og at det ikke lokalt er aftalt at lade tillægget indgå i andre lokalt aftalte tillæg. De angivne beløb er ca. tal, da de kan variere op til ca. 10 kr. månedligt afhængig af, hvilke andre centralt aftalte tillæg man oppebar 31. marts 2008.</t>
  </si>
  <si>
    <t>1. okt. 2021 - 31. marts 2022</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</si>
</sst>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b/>
      <sz val="10"/>
      <name val="Arial"/>
      <family val="2"/>
    </font>
    <font>
      <b/>
      <sz val="11"/>
      <name val="Times New Roman"/>
      <family val="1"/>
    </font>
    <font>
      <b/>
      <sz val="1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style="thin"/>
    </border>
    <border>
      <left style="medium"/>
      <right/>
      <top style="thin"/>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0" fillId="20" borderId="1" applyNumberFormat="0" applyFon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3" fillId="30" borderId="3" applyNumberFormat="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193">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3" fontId="2" fillId="33" borderId="13" xfId="0" applyNumberFormat="1" applyFont="1" applyFill="1" applyBorder="1" applyAlignment="1">
      <alignment horizontal="center"/>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26" xfId="0" applyNumberFormat="1" applyFont="1" applyFill="1" applyBorder="1" applyAlignment="1">
      <alignmen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center"/>
    </xf>
    <xf numFmtId="4" fontId="2" fillId="33" borderId="26" xfId="0" applyNumberFormat="1" applyFont="1" applyFill="1" applyBorder="1" applyAlignment="1" applyProtection="1">
      <alignment/>
      <protection/>
    </xf>
    <xf numFmtId="4" fontId="2" fillId="33" borderId="15" xfId="0" applyNumberFormat="1" applyFont="1" applyFill="1" applyBorder="1" applyAlignment="1" applyProtection="1">
      <alignment horizontal="right"/>
      <protection locked="0"/>
    </xf>
    <xf numFmtId="4" fontId="6" fillId="33" borderId="16" xfId="0" applyNumberFormat="1" applyFont="1" applyFill="1" applyBorder="1" applyAlignment="1" applyProtection="1">
      <alignment/>
      <protection locked="0"/>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3" fontId="2" fillId="33" borderId="20" xfId="0" applyNumberFormat="1" applyFont="1" applyFill="1" applyBorder="1" applyAlignment="1" applyProtection="1">
      <alignment horizontal="center"/>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2" fillId="33" borderId="13" xfId="0" applyNumberFormat="1" applyFont="1" applyFill="1" applyBorder="1" applyAlignment="1" quotePrefix="1">
      <alignment/>
    </xf>
    <xf numFmtId="4" fontId="6" fillId="33" borderId="27"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6" fillId="33" borderId="18" xfId="0" applyNumberFormat="1" applyFont="1" applyFill="1" applyBorder="1" applyAlignment="1" applyProtection="1">
      <alignment/>
      <protection locked="0"/>
    </xf>
    <xf numFmtId="4" fontId="5" fillId="33" borderId="11" xfId="0" applyNumberFormat="1" applyFont="1" applyFill="1" applyBorder="1" applyAlignment="1" applyProtection="1">
      <alignment horizontal="right"/>
      <protection locked="0"/>
    </xf>
    <xf numFmtId="4" fontId="5" fillId="33" borderId="11" xfId="0" applyNumberFormat="1" applyFont="1" applyFill="1" applyBorder="1" applyAlignment="1" applyProtection="1">
      <alignment horizontal="center"/>
      <protection locked="0"/>
    </xf>
    <xf numFmtId="4" fontId="2" fillId="33" borderId="28" xfId="0" applyNumberFormat="1" applyFont="1" applyFill="1" applyBorder="1" applyAlignment="1">
      <alignment/>
    </xf>
    <xf numFmtId="4" fontId="2" fillId="33" borderId="15" xfId="0" applyNumberFormat="1" applyFont="1" applyFill="1" applyBorder="1" applyAlignment="1" quotePrefix="1">
      <alignment/>
    </xf>
    <xf numFmtId="4" fontId="2" fillId="33" borderId="11" xfId="0" applyNumberFormat="1" applyFont="1" applyFill="1" applyBorder="1" applyAlignment="1">
      <alignment horizontal="right"/>
    </xf>
    <xf numFmtId="4" fontId="3" fillId="33" borderId="10" xfId="0" applyNumberFormat="1" applyFont="1" applyFill="1" applyBorder="1" applyAlignment="1">
      <alignment/>
    </xf>
    <xf numFmtId="4" fontId="3" fillId="33" borderId="13" xfId="0" applyNumberFormat="1" applyFont="1" applyFill="1" applyBorder="1" applyAlignment="1">
      <alignment/>
    </xf>
    <xf numFmtId="4" fontId="2" fillId="33" borderId="21" xfId="0" applyNumberFormat="1" applyFont="1" applyFill="1" applyBorder="1" applyAlignment="1" applyProtection="1">
      <alignment/>
      <protection locked="0"/>
    </xf>
    <xf numFmtId="0" fontId="5" fillId="0" borderId="0" xfId="0" applyFont="1" applyAlignment="1">
      <alignment horizontal="right"/>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4" xfId="0" applyNumberFormat="1" applyFont="1" applyFill="1" applyBorder="1" applyAlignment="1">
      <alignment/>
    </xf>
    <xf numFmtId="4" fontId="2" fillId="33" borderId="25" xfId="0" applyNumberFormat="1" applyFont="1" applyFill="1" applyBorder="1" applyAlignment="1">
      <alignment/>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29" xfId="0" applyNumberFormat="1" applyFont="1" applyFill="1" applyBorder="1" applyAlignment="1">
      <alignment/>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2" fillId="0"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2" fillId="34" borderId="0" xfId="0" applyNumberFormat="1" applyFont="1" applyFill="1" applyBorder="1" applyAlignment="1" applyProtection="1">
      <alignment/>
      <protection/>
    </xf>
    <xf numFmtId="4" fontId="2" fillId="34" borderId="0" xfId="0" applyNumberFormat="1" applyFont="1" applyFill="1" applyBorder="1" applyAlignment="1" applyProtection="1">
      <alignment horizontal="center"/>
      <protection/>
    </xf>
    <xf numFmtId="0" fontId="2" fillId="34" borderId="0" xfId="0" applyFont="1" applyFill="1" applyAlignment="1">
      <alignment horizontal="center"/>
    </xf>
    <xf numFmtId="4" fontId="2" fillId="34" borderId="0" xfId="0" applyNumberFormat="1" applyFont="1" applyFill="1" applyAlignment="1">
      <alignment vertical="top" wrapText="1"/>
    </xf>
    <xf numFmtId="0" fontId="2" fillId="34" borderId="0" xfId="0" applyFont="1" applyFill="1" applyAlignment="1">
      <alignment horizontal="left" vertical="top" wrapText="1"/>
    </xf>
    <xf numFmtId="4" fontId="2" fillId="34" borderId="0" xfId="0" applyNumberFormat="1" applyFont="1" applyFill="1" applyAlignment="1">
      <alignment wrapText="1"/>
    </xf>
    <xf numFmtId="4" fontId="2" fillId="34" borderId="0" xfId="0" applyNumberFormat="1" applyFont="1" applyFill="1" applyBorder="1" applyAlignment="1" applyProtection="1">
      <alignment/>
      <protection/>
    </xf>
    <xf numFmtId="0" fontId="0" fillId="34" borderId="0" xfId="0" applyFill="1" applyAlignment="1">
      <alignment/>
    </xf>
    <xf numFmtId="4" fontId="3" fillId="34" borderId="0" xfId="0" applyNumberFormat="1" applyFont="1" applyFill="1" applyBorder="1" applyAlignment="1" applyProtection="1">
      <alignment horizontal="left"/>
      <protection/>
    </xf>
    <xf numFmtId="174" fontId="3" fillId="34" borderId="0" xfId="0" applyNumberFormat="1" applyFont="1" applyFill="1" applyBorder="1" applyAlignment="1" applyProtection="1">
      <alignment horizontal="left"/>
      <protection/>
    </xf>
    <xf numFmtId="4" fontId="2" fillId="33" borderId="26" xfId="0" applyNumberFormat="1" applyFont="1" applyFill="1" applyBorder="1" applyAlignment="1">
      <alignment horizontal="right"/>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0" fontId="0" fillId="34" borderId="0" xfId="0" applyFill="1" applyBorder="1" applyAlignment="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7" fillId="34" borderId="0" xfId="0" applyFont="1" applyFill="1" applyAlignment="1">
      <alignment/>
    </xf>
    <xf numFmtId="3" fontId="6" fillId="33" borderId="16" xfId="0" applyNumberFormat="1" applyFont="1" applyFill="1" applyBorder="1" applyAlignment="1" applyProtection="1">
      <alignment horizontal="left"/>
      <protection locked="0"/>
    </xf>
    <xf numFmtId="3" fontId="6" fillId="33" borderId="19" xfId="0" applyNumberFormat="1" applyFont="1" applyFill="1" applyBorder="1" applyAlignment="1" applyProtection="1">
      <alignment horizontal="left"/>
      <protection locked="0"/>
    </xf>
    <xf numFmtId="3" fontId="2" fillId="33" borderId="15" xfId="0" applyNumberFormat="1" applyFont="1" applyFill="1" applyBorder="1" applyAlignment="1" applyProtection="1">
      <alignment horizontal="right"/>
      <protection locked="0"/>
    </xf>
    <xf numFmtId="3" fontId="2" fillId="33" borderId="15" xfId="0" applyNumberFormat="1" applyFont="1" applyFill="1" applyBorder="1" applyAlignment="1">
      <alignment horizontal="right"/>
    </xf>
    <xf numFmtId="3" fontId="2" fillId="33" borderId="0" xfId="0" applyNumberFormat="1" applyFont="1" applyFill="1" applyBorder="1" applyAlignment="1">
      <alignment horizontal="right"/>
    </xf>
    <xf numFmtId="3" fontId="6" fillId="33" borderId="16" xfId="0" applyNumberFormat="1" applyFont="1" applyFill="1" applyBorder="1" applyAlignment="1" applyProtection="1">
      <alignment horizontal="right"/>
      <protection locked="0"/>
    </xf>
    <xf numFmtId="3" fontId="2" fillId="33" borderId="17" xfId="0" applyNumberFormat="1" applyFont="1" applyFill="1" applyBorder="1" applyAlignment="1" applyProtection="1">
      <alignment horizontal="right"/>
      <protection locked="0"/>
    </xf>
    <xf numFmtId="3" fontId="2" fillId="33" borderId="17" xfId="0" applyNumberFormat="1" applyFont="1" applyFill="1" applyBorder="1" applyAlignment="1">
      <alignment horizontal="right"/>
    </xf>
    <xf numFmtId="3" fontId="2" fillId="33" borderId="18" xfId="0" applyNumberFormat="1" applyFont="1" applyFill="1" applyBorder="1" applyAlignment="1">
      <alignment horizontal="right"/>
    </xf>
    <xf numFmtId="3" fontId="6" fillId="33" borderId="19" xfId="0" applyNumberFormat="1" applyFont="1" applyFill="1" applyBorder="1" applyAlignment="1" applyProtection="1">
      <alignment horizontal="right"/>
      <protection locked="0"/>
    </xf>
    <xf numFmtId="4" fontId="5" fillId="34" borderId="0" xfId="0" applyNumberFormat="1" applyFont="1" applyFill="1" applyBorder="1" applyAlignment="1" applyProtection="1">
      <alignment/>
      <protection/>
    </xf>
    <xf numFmtId="3" fontId="2" fillId="33" borderId="13" xfId="0" applyNumberFormat="1" applyFont="1" applyFill="1" applyBorder="1" applyAlignment="1" applyProtection="1">
      <alignment horizontal="center" wrapText="1"/>
      <protection/>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2" fillId="33" borderId="19" xfId="0" applyNumberFormat="1" applyFont="1" applyFill="1" applyBorder="1" applyAlignment="1">
      <alignment/>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2" fillId="33" borderId="10" xfId="0" applyNumberFormat="1" applyFont="1" applyFill="1" applyBorder="1" applyAlignment="1" applyProtection="1">
      <alignment/>
      <protection/>
    </xf>
    <xf numFmtId="4" fontId="3" fillId="33" borderId="10" xfId="0" applyNumberFormat="1" applyFont="1" applyFill="1" applyBorder="1" applyAlignment="1" applyProtection="1">
      <alignment horizontal="left"/>
      <protection/>
    </xf>
    <xf numFmtId="4" fontId="2" fillId="33" borderId="24" xfId="0" applyNumberFormat="1" applyFont="1" applyFill="1" applyBorder="1" applyAlignment="1" applyProtection="1">
      <alignment horizontal="center"/>
      <protection locked="0"/>
    </xf>
    <xf numFmtId="4" fontId="2" fillId="33" borderId="30"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8" fillId="33" borderId="10" xfId="0" applyNumberFormat="1" applyFont="1" applyFill="1" applyBorder="1" applyAlignment="1">
      <alignment/>
    </xf>
    <xf numFmtId="4" fontId="2" fillId="33" borderId="27" xfId="0" applyNumberFormat="1" applyFont="1" applyFill="1" applyBorder="1" applyAlignment="1">
      <alignment horizontal="right"/>
    </xf>
    <xf numFmtId="4" fontId="6" fillId="33" borderId="13" xfId="0" applyNumberFormat="1" applyFont="1" applyFill="1" applyBorder="1" applyAlignment="1">
      <alignment horizontal="left"/>
    </xf>
    <xf numFmtId="4" fontId="2" fillId="33" borderId="23" xfId="0" applyNumberFormat="1" applyFont="1" applyFill="1" applyBorder="1" applyAlignment="1">
      <alignment/>
    </xf>
    <xf numFmtId="4" fontId="2" fillId="33" borderId="32" xfId="0" applyNumberFormat="1" applyFont="1" applyFill="1" applyBorder="1" applyAlignment="1">
      <alignment/>
    </xf>
    <xf numFmtId="4"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xf>
    <xf numFmtId="4" fontId="2" fillId="33" borderId="35" xfId="0" applyNumberFormat="1" applyFont="1" applyFill="1" applyBorder="1" applyAlignment="1">
      <alignment/>
    </xf>
    <xf numFmtId="4" fontId="2" fillId="33" borderId="33" xfId="0" applyNumberFormat="1" applyFont="1" applyFill="1" applyBorder="1" applyAlignment="1">
      <alignment/>
    </xf>
    <xf numFmtId="4" fontId="4" fillId="33" borderId="36" xfId="0" applyNumberFormat="1" applyFont="1" applyFill="1" applyBorder="1" applyAlignment="1">
      <alignment/>
    </xf>
    <xf numFmtId="4" fontId="2" fillId="33" borderId="37" xfId="0" applyNumberFormat="1" applyFont="1" applyFill="1" applyBorder="1" applyAlignment="1">
      <alignment/>
    </xf>
    <xf numFmtId="4" fontId="6" fillId="33" borderId="37" xfId="0" applyNumberFormat="1" applyFont="1" applyFill="1" applyBorder="1" applyAlignment="1" applyProtection="1">
      <alignment/>
      <protection locked="0"/>
    </xf>
    <xf numFmtId="4" fontId="2" fillId="33" borderId="38" xfId="0" applyNumberFormat="1" applyFont="1" applyFill="1" applyBorder="1" applyAlignment="1">
      <alignment/>
    </xf>
    <xf numFmtId="4" fontId="2" fillId="33" borderId="23" xfId="0" applyNumberFormat="1" applyFont="1" applyFill="1" applyBorder="1" applyAlignment="1" applyProtection="1">
      <alignment horizontal="center"/>
      <protection/>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right"/>
      <protection locked="0"/>
    </xf>
    <xf numFmtId="4" fontId="6" fillId="33" borderId="28" xfId="0" applyNumberFormat="1" applyFont="1" applyFill="1" applyBorder="1" applyAlignment="1" applyProtection="1">
      <alignment horizontal="right"/>
      <protection locked="0"/>
    </xf>
    <xf numFmtId="4" fontId="9" fillId="34"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horizontal="left"/>
      <protection/>
    </xf>
    <xf numFmtId="4" fontId="2" fillId="33" borderId="13" xfId="0" applyNumberFormat="1" applyFont="1" applyFill="1" applyBorder="1" applyAlignment="1" applyProtection="1">
      <alignment/>
      <protection/>
    </xf>
    <xf numFmtId="4" fontId="2" fillId="33" borderId="0" xfId="0" applyNumberFormat="1" applyFont="1" applyFill="1" applyBorder="1" applyAlignment="1" applyProtection="1">
      <alignment/>
      <protection/>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5" fillId="33" borderId="39"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2" fillId="33" borderId="40" xfId="0" applyNumberFormat="1" applyFont="1" applyFill="1" applyBorder="1" applyAlignment="1" applyProtection="1">
      <alignment horizontal="center" wrapText="1"/>
      <protection/>
    </xf>
    <xf numFmtId="0" fontId="0" fillId="0" borderId="13" xfId="0" applyBorder="1" applyAlignment="1">
      <alignment horizontal="center" wrapText="1"/>
    </xf>
    <xf numFmtId="4" fontId="5" fillId="34" borderId="21" xfId="0" applyNumberFormat="1" applyFont="1" applyFill="1" applyBorder="1" applyAlignment="1" applyProtection="1">
      <alignment horizontal="left" wrapText="1"/>
      <protection/>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20" xfId="0" applyNumberFormat="1" applyFont="1" applyFill="1" applyBorder="1" applyAlignment="1">
      <alignment wrapText="1"/>
    </xf>
    <xf numFmtId="4" fontId="2" fillId="33" borderId="21" xfId="0" applyNumberFormat="1" applyFont="1" applyFill="1" applyBorder="1" applyAlignment="1">
      <alignment wrapText="1"/>
    </xf>
    <xf numFmtId="4" fontId="5" fillId="33" borderId="18" xfId="0" applyNumberFormat="1" applyFont="1" applyFill="1" applyBorder="1" applyAlignment="1" applyProtection="1">
      <alignment horizontal="center"/>
      <protection/>
    </xf>
    <xf numFmtId="4" fontId="3" fillId="34" borderId="0" xfId="0" applyNumberFormat="1" applyFont="1" applyFill="1" applyAlignment="1">
      <alignment wrapText="1"/>
    </xf>
    <xf numFmtId="0" fontId="0" fillId="0" borderId="0" xfId="0" applyAlignment="1">
      <alignment wrapText="1"/>
    </xf>
    <xf numFmtId="4" fontId="3" fillId="34" borderId="0" xfId="0" applyNumberFormat="1" applyFont="1" applyFill="1" applyBorder="1" applyAlignment="1" applyProtection="1">
      <alignment horizontal="left" vertical="top" wrapText="1"/>
      <protection/>
    </xf>
    <xf numFmtId="4" fontId="3" fillId="34" borderId="0" xfId="0" applyNumberFormat="1" applyFont="1" applyFill="1" applyAlignment="1">
      <alignment vertical="center" wrapText="1"/>
    </xf>
    <xf numFmtId="4" fontId="3" fillId="34" borderId="0" xfId="0" applyNumberFormat="1" applyFont="1" applyFill="1" applyBorder="1" applyAlignment="1" applyProtection="1">
      <alignment horizontal="left" wrapText="1"/>
      <protection/>
    </xf>
    <xf numFmtId="4" fontId="3" fillId="34" borderId="0" xfId="0" applyNumberFormat="1" applyFont="1" applyFill="1" applyAlignment="1">
      <alignment vertical="top" wrapText="1"/>
    </xf>
    <xf numFmtId="4" fontId="5" fillId="34" borderId="21" xfId="0" applyNumberFormat="1" applyFont="1" applyFill="1" applyBorder="1" applyAlignment="1" applyProtection="1">
      <alignment horizontal="left"/>
      <protection/>
    </xf>
    <xf numFmtId="4" fontId="2" fillId="33" borderId="13" xfId="0" applyNumberFormat="1" applyFont="1" applyFill="1" applyBorder="1" applyAlignment="1" applyProtection="1">
      <alignment horizontal="center" wrapText="1"/>
      <protection/>
    </xf>
    <xf numFmtId="4" fontId="3" fillId="34" borderId="11" xfId="0" applyNumberFormat="1" applyFont="1" applyFill="1" applyBorder="1" applyAlignment="1">
      <alignment wrapText="1"/>
    </xf>
    <xf numFmtId="4" fontId="3" fillId="34" borderId="11" xfId="0" applyNumberFormat="1" applyFont="1" applyFill="1" applyBorder="1" applyAlignment="1" applyProtection="1">
      <alignment vertical="center" wrapText="1"/>
      <protection/>
    </xf>
    <xf numFmtId="0" fontId="0" fillId="33" borderId="11" xfId="0" applyFill="1" applyBorder="1" applyAlignment="1">
      <alignment horizontal="center"/>
    </xf>
    <xf numFmtId="3" fontId="2" fillId="33" borderId="13" xfId="0" applyNumberFormat="1" applyFont="1" applyFill="1" applyBorder="1" applyAlignment="1" applyProtection="1">
      <alignment wrapText="1"/>
      <protection/>
    </xf>
    <xf numFmtId="3" fontId="2" fillId="33" borderId="0" xfId="0" applyNumberFormat="1" applyFont="1" applyFill="1" applyBorder="1" applyAlignment="1" applyProtection="1">
      <alignment wrapText="1"/>
      <protection/>
    </xf>
    <xf numFmtId="4" fontId="2" fillId="33" borderId="10" xfId="0" applyNumberFormat="1" applyFont="1" applyFill="1" applyBorder="1" applyAlignment="1">
      <alignment vertical="top" wrapText="1"/>
    </xf>
    <xf numFmtId="4" fontId="2" fillId="33" borderId="11" xfId="0" applyNumberFormat="1" applyFont="1" applyFill="1" applyBorder="1" applyAlignment="1">
      <alignment vertical="top" wrapText="1"/>
    </xf>
    <xf numFmtId="4" fontId="2" fillId="33" borderId="13" xfId="0" applyNumberFormat="1" applyFont="1" applyFill="1" applyBorder="1" applyAlignment="1">
      <alignment vertical="top" wrapText="1"/>
    </xf>
    <xf numFmtId="4" fontId="2" fillId="33" borderId="0" xfId="0" applyNumberFormat="1" applyFont="1" applyFill="1" applyBorder="1" applyAlignment="1">
      <alignment vertical="top" wrapText="1"/>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5"/>
  <sheetViews>
    <sheetView tabSelected="1" view="pageBreakPreview" zoomScaleSheetLayoutView="100" zoomScalePageLayoutView="0" workbookViewId="0" topLeftCell="A1">
      <selection activeCell="A22" sqref="A22:I22"/>
    </sheetView>
  </sheetViews>
  <sheetFormatPr defaultColWidth="9.140625" defaultRowHeight="12.75"/>
  <cols>
    <col min="1" max="1" width="9.5742187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9.8515625" style="1" customWidth="1"/>
    <col min="8" max="8" width="12.140625" style="1" customWidth="1"/>
    <col min="9" max="9" width="4.00390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37.5" customHeight="1">
      <c r="A1" s="157" t="s">
        <v>108</v>
      </c>
      <c r="B1" s="89"/>
      <c r="C1" s="89"/>
      <c r="D1" s="89"/>
      <c r="E1" s="89"/>
      <c r="F1" s="89"/>
      <c r="G1" s="89"/>
      <c r="H1" s="89"/>
      <c r="I1" s="93" t="s">
        <v>117</v>
      </c>
    </row>
    <row r="2" spans="1:9" ht="17.25" customHeight="1">
      <c r="A2" s="91" t="s">
        <v>39</v>
      </c>
      <c r="B2" s="89"/>
      <c r="C2" s="89"/>
      <c r="D2" s="89"/>
      <c r="E2" s="89"/>
      <c r="F2" s="89"/>
      <c r="G2" s="89"/>
      <c r="H2" s="89"/>
      <c r="I2" s="89"/>
    </row>
    <row r="3" spans="1:11" ht="26.25" customHeight="1">
      <c r="A3" s="112" t="s">
        <v>22</v>
      </c>
      <c r="B3" s="113"/>
      <c r="C3" s="113"/>
      <c r="D3" s="113"/>
      <c r="E3" s="113"/>
      <c r="F3" s="113"/>
      <c r="G3" s="113"/>
      <c r="H3" s="113"/>
      <c r="J3" s="68"/>
      <c r="K3" s="68"/>
    </row>
    <row r="4" spans="1:11" ht="37.5" customHeight="1">
      <c r="A4" s="176" t="s">
        <v>41</v>
      </c>
      <c r="B4" s="177"/>
      <c r="C4" s="177"/>
      <c r="D4" s="177"/>
      <c r="E4" s="177"/>
      <c r="F4" s="177"/>
      <c r="G4" s="177"/>
      <c r="H4" s="177"/>
      <c r="I4" s="102"/>
      <c r="J4" s="67"/>
      <c r="K4" s="67"/>
    </row>
    <row r="5" spans="1:11" ht="24.75" customHeight="1">
      <c r="A5" s="102" t="s">
        <v>81</v>
      </c>
      <c r="B5" s="92"/>
      <c r="C5" s="92"/>
      <c r="D5" s="92"/>
      <c r="E5" s="89"/>
      <c r="F5" s="102"/>
      <c r="G5" s="102"/>
      <c r="H5" s="102"/>
      <c r="I5" s="102"/>
      <c r="J5" s="67"/>
      <c r="K5" s="67"/>
    </row>
    <row r="6" spans="1:11" ht="15.75">
      <c r="A6" s="102"/>
      <c r="B6" s="102" t="s">
        <v>117</v>
      </c>
      <c r="C6" s="102"/>
      <c r="E6" s="103">
        <v>1.114336</v>
      </c>
      <c r="F6" s="102"/>
      <c r="G6" s="102"/>
      <c r="H6" s="102"/>
      <c r="I6" s="102"/>
      <c r="J6" s="67"/>
      <c r="K6" s="67"/>
    </row>
    <row r="7" spans="1:11" ht="15.75">
      <c r="A7" s="102"/>
      <c r="B7" s="102"/>
      <c r="C7" s="102"/>
      <c r="D7" s="102"/>
      <c r="E7" s="102"/>
      <c r="F7" s="102"/>
      <c r="G7" s="102"/>
      <c r="H7" s="102"/>
      <c r="I7" s="102"/>
      <c r="J7" s="67"/>
      <c r="K7" s="67"/>
    </row>
    <row r="8" spans="1:11" ht="15.75">
      <c r="A8" s="91" t="s">
        <v>29</v>
      </c>
      <c r="B8" s="102"/>
      <c r="C8" s="102"/>
      <c r="D8" s="102"/>
      <c r="E8" s="102"/>
      <c r="F8" s="102"/>
      <c r="G8" s="102"/>
      <c r="H8" s="102"/>
      <c r="I8" s="102"/>
      <c r="J8" s="67"/>
      <c r="K8" s="67"/>
    </row>
    <row r="9" spans="1:11" ht="68.25" customHeight="1">
      <c r="A9" s="180" t="s">
        <v>103</v>
      </c>
      <c r="B9" s="180"/>
      <c r="C9" s="180"/>
      <c r="D9" s="180"/>
      <c r="E9" s="180"/>
      <c r="F9" s="180"/>
      <c r="G9" s="180"/>
      <c r="H9" s="180"/>
      <c r="I9" s="102"/>
      <c r="J9" s="67"/>
      <c r="K9" s="67"/>
    </row>
    <row r="10" spans="1:11" ht="15.75">
      <c r="A10" s="102"/>
      <c r="B10" s="102"/>
      <c r="C10" s="102"/>
      <c r="D10" s="102"/>
      <c r="E10" s="102"/>
      <c r="F10" s="102"/>
      <c r="G10" s="102"/>
      <c r="H10" s="102"/>
      <c r="I10" s="102"/>
      <c r="J10" s="67"/>
      <c r="K10" s="67"/>
    </row>
    <row r="11" spans="1:11" ht="15.75">
      <c r="A11" s="91" t="s">
        <v>27</v>
      </c>
      <c r="B11" s="102"/>
      <c r="C11" s="102"/>
      <c r="D11" s="102"/>
      <c r="E11" s="102"/>
      <c r="F11" s="102"/>
      <c r="G11" s="102"/>
      <c r="H11" s="102"/>
      <c r="I11" s="102"/>
      <c r="J11" s="67"/>
      <c r="K11" s="67"/>
    </row>
    <row r="12" spans="1:11" ht="33.75" customHeight="1">
      <c r="A12" s="180" t="s">
        <v>28</v>
      </c>
      <c r="B12" s="180"/>
      <c r="C12" s="180"/>
      <c r="D12" s="180"/>
      <c r="E12" s="180"/>
      <c r="F12" s="180"/>
      <c r="G12" s="180"/>
      <c r="H12" s="180"/>
      <c r="I12" s="102"/>
      <c r="J12" s="67"/>
      <c r="K12" s="67"/>
    </row>
    <row r="13" spans="1:11" ht="15.75">
      <c r="A13" s="102"/>
      <c r="B13" s="102"/>
      <c r="C13" s="102"/>
      <c r="D13" s="102"/>
      <c r="E13" s="102"/>
      <c r="F13" s="102"/>
      <c r="G13" s="102"/>
      <c r="H13" s="102"/>
      <c r="I13" s="102"/>
      <c r="J13" s="67"/>
      <c r="K13" s="67"/>
    </row>
    <row r="14" spans="1:11" ht="15.75">
      <c r="A14" s="102"/>
      <c r="B14" s="102"/>
      <c r="C14" s="102"/>
      <c r="D14" s="102"/>
      <c r="E14" s="102"/>
      <c r="F14" s="102"/>
      <c r="G14" s="102"/>
      <c r="H14" s="102"/>
      <c r="I14" s="102"/>
      <c r="J14" s="67"/>
      <c r="K14" s="67"/>
    </row>
    <row r="15" spans="1:11" ht="15.75">
      <c r="A15" s="91" t="s">
        <v>99</v>
      </c>
      <c r="B15" s="102"/>
      <c r="C15" s="102"/>
      <c r="D15" s="102"/>
      <c r="E15" s="102"/>
      <c r="F15" s="102"/>
      <c r="G15" s="102"/>
      <c r="H15" s="102"/>
      <c r="I15" s="102"/>
      <c r="J15" s="67"/>
      <c r="K15" s="67"/>
    </row>
    <row r="16" spans="1:11" ht="66" customHeight="1">
      <c r="A16" s="179" t="s">
        <v>100</v>
      </c>
      <c r="B16" s="179"/>
      <c r="C16" s="179"/>
      <c r="D16" s="179"/>
      <c r="E16" s="179"/>
      <c r="F16" s="179"/>
      <c r="G16" s="179"/>
      <c r="H16" s="179"/>
      <c r="I16" s="102"/>
      <c r="J16" s="67"/>
      <c r="K16" s="67"/>
    </row>
    <row r="17" spans="1:11" ht="49.5" customHeight="1">
      <c r="A17" s="180" t="s">
        <v>104</v>
      </c>
      <c r="B17" s="180"/>
      <c r="C17" s="180"/>
      <c r="D17" s="180"/>
      <c r="E17" s="180"/>
      <c r="F17" s="180"/>
      <c r="G17" s="180"/>
      <c r="H17" s="180"/>
      <c r="I17" s="102"/>
      <c r="J17" s="67"/>
      <c r="K17" s="67"/>
    </row>
    <row r="18" spans="1:11" ht="15.75">
      <c r="A18" s="102"/>
      <c r="B18" s="102"/>
      <c r="C18" s="102"/>
      <c r="D18" s="102"/>
      <c r="E18" s="102"/>
      <c r="F18" s="102"/>
      <c r="G18" s="102"/>
      <c r="H18" s="102"/>
      <c r="I18" s="102"/>
      <c r="J18" s="67"/>
      <c r="K18" s="67"/>
    </row>
    <row r="19" spans="1:11" ht="15.75">
      <c r="A19" s="91" t="s">
        <v>40</v>
      </c>
      <c r="B19" s="102"/>
      <c r="C19" s="102"/>
      <c r="D19" s="103"/>
      <c r="E19" s="102"/>
      <c r="F19" s="102"/>
      <c r="G19" s="102"/>
      <c r="H19" s="102"/>
      <c r="I19" s="102"/>
      <c r="J19" s="67"/>
      <c r="K19" s="67"/>
    </row>
    <row r="20" spans="1:11" ht="66" customHeight="1">
      <c r="A20" s="178" t="s">
        <v>57</v>
      </c>
      <c r="B20" s="178"/>
      <c r="C20" s="178"/>
      <c r="D20" s="178"/>
      <c r="E20" s="178"/>
      <c r="F20" s="178"/>
      <c r="G20" s="178"/>
      <c r="H20" s="178"/>
      <c r="I20" s="178"/>
      <c r="J20" s="67"/>
      <c r="K20" s="67"/>
    </row>
    <row r="21" spans="1:11" ht="15.75">
      <c r="A21" s="91" t="s">
        <v>23</v>
      </c>
      <c r="B21" s="89"/>
      <c r="C21" s="89"/>
      <c r="D21" s="89"/>
      <c r="E21" s="89"/>
      <c r="F21" s="102"/>
      <c r="G21" s="102"/>
      <c r="H21" s="102"/>
      <c r="I21" s="102"/>
      <c r="J21" s="67"/>
      <c r="K21" s="67"/>
    </row>
    <row r="22" spans="1:11" ht="78" customHeight="1">
      <c r="A22" s="181" t="s">
        <v>42</v>
      </c>
      <c r="B22" s="181"/>
      <c r="C22" s="181"/>
      <c r="D22" s="181"/>
      <c r="E22" s="181"/>
      <c r="F22" s="181"/>
      <c r="G22" s="181"/>
      <c r="H22" s="181"/>
      <c r="I22" s="181"/>
      <c r="J22" s="67"/>
      <c r="K22" s="67"/>
    </row>
    <row r="23" spans="1:11" ht="15.75">
      <c r="A23" s="91" t="s">
        <v>24</v>
      </c>
      <c r="B23" s="102"/>
      <c r="C23" s="102"/>
      <c r="D23" s="102"/>
      <c r="E23" s="102"/>
      <c r="F23" s="102"/>
      <c r="G23" s="102"/>
      <c r="H23" s="102"/>
      <c r="I23" s="102"/>
      <c r="J23" s="67"/>
      <c r="K23" s="67"/>
    </row>
    <row r="24" spans="1:11" ht="15.75">
      <c r="A24" s="102" t="s">
        <v>26</v>
      </c>
      <c r="B24" s="102"/>
      <c r="C24" s="102"/>
      <c r="D24" s="102"/>
      <c r="E24" s="102"/>
      <c r="F24" s="102"/>
      <c r="G24" s="102"/>
      <c r="H24" s="102"/>
      <c r="I24" s="102"/>
      <c r="J24" s="67"/>
      <c r="K24" s="67"/>
    </row>
    <row r="25" spans="1:11" ht="9.75" customHeight="1">
      <c r="A25" s="102"/>
      <c r="B25" s="102"/>
      <c r="C25" s="102"/>
      <c r="D25" s="102"/>
      <c r="E25" s="102"/>
      <c r="F25" s="102"/>
      <c r="G25" s="102"/>
      <c r="H25" s="102"/>
      <c r="I25" s="102"/>
      <c r="J25" s="67"/>
      <c r="K25" s="67"/>
    </row>
    <row r="26" spans="1:11" ht="15.75">
      <c r="A26" s="91" t="s">
        <v>109</v>
      </c>
      <c r="B26" s="102"/>
      <c r="C26" s="102"/>
      <c r="D26" s="102" t="s">
        <v>115</v>
      </c>
      <c r="E26" s="102"/>
      <c r="F26" s="102"/>
      <c r="G26" s="102"/>
      <c r="H26" s="102"/>
      <c r="I26" s="102"/>
      <c r="J26" s="67"/>
      <c r="K26" s="67"/>
    </row>
    <row r="27" spans="1:11" ht="15.75">
      <c r="A27" s="102" t="s">
        <v>110</v>
      </c>
      <c r="B27" s="102"/>
      <c r="C27" s="102"/>
      <c r="D27" s="158">
        <v>2</v>
      </c>
      <c r="E27" s="102"/>
      <c r="F27" s="102"/>
      <c r="G27" s="102"/>
      <c r="H27" s="102"/>
      <c r="I27" s="102"/>
      <c r="J27" s="67"/>
      <c r="K27" s="67"/>
    </row>
    <row r="28" spans="1:11" ht="15.75">
      <c r="A28" s="102" t="s">
        <v>111</v>
      </c>
      <c r="B28" s="102"/>
      <c r="C28" s="102"/>
      <c r="D28" s="158">
        <v>3</v>
      </c>
      <c r="E28" s="102"/>
      <c r="F28" s="102"/>
      <c r="G28" s="102"/>
      <c r="H28" s="102"/>
      <c r="I28" s="102"/>
      <c r="J28" s="67"/>
      <c r="K28" s="67"/>
    </row>
    <row r="29" spans="1:11" ht="15.75">
      <c r="A29" s="102" t="s">
        <v>112</v>
      </c>
      <c r="B29" s="102"/>
      <c r="C29" s="102"/>
      <c r="D29" s="158">
        <v>4</v>
      </c>
      <c r="E29" s="102"/>
      <c r="F29" s="102"/>
      <c r="G29" s="102"/>
      <c r="H29" s="102"/>
      <c r="I29" s="102"/>
      <c r="J29" s="67"/>
      <c r="K29" s="67"/>
    </row>
    <row r="30" spans="1:11" ht="15.75">
      <c r="A30" s="102" t="s">
        <v>113</v>
      </c>
      <c r="B30" s="102"/>
      <c r="C30" s="102"/>
      <c r="D30" s="158">
        <v>5</v>
      </c>
      <c r="E30" s="102"/>
      <c r="F30" s="102"/>
      <c r="G30" s="102"/>
      <c r="H30" s="102"/>
      <c r="I30" s="102"/>
      <c r="J30" s="67"/>
      <c r="K30" s="67"/>
    </row>
    <row r="31" spans="1:9" ht="15.75">
      <c r="A31" s="102" t="s">
        <v>114</v>
      </c>
      <c r="B31" s="102"/>
      <c r="C31" s="102"/>
      <c r="D31" s="158">
        <v>6</v>
      </c>
      <c r="E31" s="89"/>
      <c r="F31" s="89"/>
      <c r="G31" s="89"/>
      <c r="H31" s="89"/>
      <c r="I31" s="89"/>
    </row>
    <row r="32" spans="1:9" ht="12">
      <c r="A32" s="89"/>
      <c r="B32" s="89"/>
      <c r="C32" s="89"/>
      <c r="D32" s="89"/>
      <c r="E32" s="89"/>
      <c r="F32" s="89"/>
      <c r="G32" s="89"/>
      <c r="H32" s="89"/>
      <c r="I32" s="89"/>
    </row>
    <row r="33" spans="1:9" ht="16.5" thickBot="1">
      <c r="A33" s="182" t="s">
        <v>17</v>
      </c>
      <c r="B33" s="182"/>
      <c r="C33" s="182"/>
      <c r="D33" s="182"/>
      <c r="E33" s="89"/>
      <c r="F33" s="89"/>
      <c r="G33" s="89"/>
      <c r="H33" s="89"/>
      <c r="I33" s="93" t="str">
        <f>$I$1</f>
        <v>1. okt. 2021 - 31. marts 2022</v>
      </c>
    </row>
    <row r="34" spans="1:9" ht="12">
      <c r="A34" s="5"/>
      <c r="B34" s="6"/>
      <c r="C34" s="6"/>
      <c r="D34" s="6"/>
      <c r="E34" s="6"/>
      <c r="F34" s="6"/>
      <c r="G34" s="6"/>
      <c r="H34" s="6"/>
      <c r="I34" s="7"/>
    </row>
    <row r="35" spans="1:19" ht="12">
      <c r="A35" s="8"/>
      <c r="B35" s="9"/>
      <c r="C35" s="10"/>
      <c r="D35" s="11"/>
      <c r="E35" s="11"/>
      <c r="F35" s="11"/>
      <c r="G35" s="12"/>
      <c r="H35" s="11"/>
      <c r="I35" s="30"/>
      <c r="M35" s="3"/>
      <c r="O35" s="2"/>
      <c r="S35" s="3"/>
    </row>
    <row r="36" spans="1:9" ht="15.75">
      <c r="A36" s="14"/>
      <c r="B36" s="11"/>
      <c r="C36" s="175" t="s">
        <v>3</v>
      </c>
      <c r="D36" s="175"/>
      <c r="E36" s="175"/>
      <c r="F36" s="171" t="s">
        <v>4</v>
      </c>
      <c r="G36" s="172"/>
      <c r="H36" s="172"/>
      <c r="I36" s="13"/>
    </row>
    <row r="37" spans="1:9" s="75" customFormat="1" ht="36.75" customHeight="1">
      <c r="A37" s="15"/>
      <c r="B37" s="70" t="s">
        <v>15</v>
      </c>
      <c r="C37" s="70" t="s">
        <v>31</v>
      </c>
      <c r="D37" s="71" t="s">
        <v>16</v>
      </c>
      <c r="E37" s="72" t="s">
        <v>30</v>
      </c>
      <c r="F37" s="70" t="s">
        <v>14</v>
      </c>
      <c r="G37" s="73"/>
      <c r="H37" s="72" t="s">
        <v>30</v>
      </c>
      <c r="I37" s="74"/>
    </row>
    <row r="38" spans="1:9" ht="12">
      <c r="A38" s="36" t="s">
        <v>13</v>
      </c>
      <c r="B38" s="33"/>
      <c r="C38" s="38"/>
      <c r="D38" s="39"/>
      <c r="E38" s="40"/>
      <c r="F38" s="17"/>
      <c r="G38" s="18"/>
      <c r="H38" s="31"/>
      <c r="I38" s="13"/>
    </row>
    <row r="39" spans="1:9" ht="15.75">
      <c r="A39" s="19">
        <v>1</v>
      </c>
      <c r="B39" s="34">
        <v>285240</v>
      </c>
      <c r="C39" s="20">
        <f>ROUND(E39*0.168,0)</f>
        <v>53399</v>
      </c>
      <c r="D39" s="12">
        <f>ROUND(C39/3,2)</f>
        <v>17799.67</v>
      </c>
      <c r="E39" s="21">
        <f>ROUND(B39*$E$6,0)</f>
        <v>317853</v>
      </c>
      <c r="F39" s="20">
        <f>ROUND(C39/12,2)</f>
        <v>4449.92</v>
      </c>
      <c r="G39" s="12"/>
      <c r="H39" s="21">
        <f>ROUND(E39/12,2)</f>
        <v>26487.75</v>
      </c>
      <c r="I39" s="13"/>
    </row>
    <row r="40" spans="1:9" ht="15.75">
      <c r="A40" s="19">
        <v>2</v>
      </c>
      <c r="B40" s="34">
        <v>285240</v>
      </c>
      <c r="C40" s="20">
        <f>ROUND(E40*0.168,0)</f>
        <v>53399</v>
      </c>
      <c r="D40" s="12">
        <f>ROUND(C40/3,2)</f>
        <v>17799.67</v>
      </c>
      <c r="E40" s="21">
        <f>ROUND(B40*$E$6,0)</f>
        <v>317853</v>
      </c>
      <c r="F40" s="20">
        <f>ROUND(C40/12,2)</f>
        <v>4449.92</v>
      </c>
      <c r="G40" s="12"/>
      <c r="H40" s="21">
        <f>ROUND(E40/12,2)</f>
        <v>26487.75</v>
      </c>
      <c r="I40" s="13"/>
    </row>
    <row r="41" spans="1:9" ht="15.75">
      <c r="A41" s="19">
        <v>3</v>
      </c>
      <c r="B41" s="34">
        <v>307417</v>
      </c>
      <c r="C41" s="20">
        <f>ROUND(E41*0.168,0)</f>
        <v>57551</v>
      </c>
      <c r="D41" s="12">
        <f>ROUND(C41/3,2)</f>
        <v>19183.67</v>
      </c>
      <c r="E41" s="21">
        <f>ROUND(B41*$E$6,0)</f>
        <v>342566</v>
      </c>
      <c r="F41" s="20">
        <f>ROUND(C41/12,2)</f>
        <v>4795.92</v>
      </c>
      <c r="G41" s="12"/>
      <c r="H41" s="32">
        <f>ROUND(E41/12,2)</f>
        <v>28547.17</v>
      </c>
      <c r="I41" s="13"/>
    </row>
    <row r="42" spans="1:9" ht="15.75">
      <c r="A42" s="19">
        <v>4</v>
      </c>
      <c r="B42" s="34">
        <v>327643</v>
      </c>
      <c r="C42" s="20">
        <f>ROUND(E42*0.168,0)</f>
        <v>61337</v>
      </c>
      <c r="D42" s="12">
        <f>ROUND(C42/3,2)</f>
        <v>20445.67</v>
      </c>
      <c r="E42" s="21">
        <f>ROUND(B42*$E$6,0)</f>
        <v>365104</v>
      </c>
      <c r="F42" s="20">
        <f>ROUND(C42/12,2)</f>
        <v>5111.42</v>
      </c>
      <c r="G42" s="12"/>
      <c r="H42" s="21">
        <f>ROUND(E42/12,2)</f>
        <v>30425.33</v>
      </c>
      <c r="I42" s="13"/>
    </row>
    <row r="43" spans="1:9" ht="15.75">
      <c r="A43" s="19">
        <v>5</v>
      </c>
      <c r="B43" s="35">
        <v>347571</v>
      </c>
      <c r="C43" s="22">
        <f>ROUND(E43*0.168,0)</f>
        <v>65068</v>
      </c>
      <c r="D43" s="23">
        <f>ROUND(C43/3,2)</f>
        <v>21689.33</v>
      </c>
      <c r="E43" s="24">
        <f>ROUND(B43*$E$6,0)</f>
        <v>387311</v>
      </c>
      <c r="F43" s="22">
        <f>ROUND(C43/12,2)</f>
        <v>5422.33</v>
      </c>
      <c r="G43" s="23"/>
      <c r="H43" s="24">
        <f>ROUND(E43/12,2)</f>
        <v>32275.92</v>
      </c>
      <c r="I43" s="13"/>
    </row>
    <row r="44" spans="1:9" ht="12">
      <c r="A44" s="8"/>
      <c r="B44" s="11"/>
      <c r="C44" s="11"/>
      <c r="D44" s="11"/>
      <c r="E44" s="11"/>
      <c r="F44" s="11"/>
      <c r="G44" s="11"/>
      <c r="H44" s="11"/>
      <c r="I44" s="13"/>
    </row>
    <row r="45" spans="1:9" ht="12">
      <c r="A45" s="159" t="s">
        <v>49</v>
      </c>
      <c r="B45" s="160"/>
      <c r="C45" s="160"/>
      <c r="D45" s="160"/>
      <c r="E45" s="160"/>
      <c r="F45" s="160"/>
      <c r="G45" s="160"/>
      <c r="H45" s="11"/>
      <c r="I45" s="13"/>
    </row>
    <row r="46" spans="1:9" ht="12">
      <c r="A46" s="159" t="s">
        <v>51</v>
      </c>
      <c r="B46" s="160"/>
      <c r="C46" s="160"/>
      <c r="D46" s="160"/>
      <c r="E46" s="160"/>
      <c r="F46" s="160"/>
      <c r="G46" s="160"/>
      <c r="H46" s="11"/>
      <c r="I46" s="13"/>
    </row>
    <row r="47" spans="1:9" ht="12.75" customHeight="1">
      <c r="A47" s="159" t="s">
        <v>50</v>
      </c>
      <c r="B47" s="160"/>
      <c r="C47" s="160"/>
      <c r="D47" s="160"/>
      <c r="E47" s="160"/>
      <c r="F47" s="11"/>
      <c r="G47" s="11"/>
      <c r="H47" s="11"/>
      <c r="I47" s="13"/>
    </row>
    <row r="48" spans="1:9" ht="12.75" customHeight="1" thickBot="1">
      <c r="A48" s="26"/>
      <c r="B48" s="27"/>
      <c r="C48" s="27"/>
      <c r="D48" s="27"/>
      <c r="E48" s="27"/>
      <c r="F48" s="28"/>
      <c r="G48" s="28"/>
      <c r="H48" s="28"/>
      <c r="I48" s="29"/>
    </row>
    <row r="49" spans="1:9" ht="27.75" customHeight="1" thickBot="1">
      <c r="A49" s="166" t="s">
        <v>94</v>
      </c>
      <c r="B49" s="166"/>
      <c r="C49" s="166"/>
      <c r="D49" s="166"/>
      <c r="E49" s="110"/>
      <c r="F49" s="87"/>
      <c r="G49" s="87"/>
      <c r="H49" s="87"/>
      <c r="I49" s="93" t="str">
        <f>$I$1</f>
        <v>1. okt. 2021 - 31. marts 2022</v>
      </c>
    </row>
    <row r="50" spans="1:9" ht="23.25" customHeight="1">
      <c r="A50" s="50"/>
      <c r="B50" s="6"/>
      <c r="C50" s="163" t="s">
        <v>3</v>
      </c>
      <c r="D50" s="163"/>
      <c r="E50" s="163"/>
      <c r="F50" s="163" t="s">
        <v>4</v>
      </c>
      <c r="G50" s="163"/>
      <c r="H50" s="163"/>
      <c r="I50" s="7"/>
    </row>
    <row r="51" spans="1:9" s="75" customFormat="1" ht="36.75" customHeight="1">
      <c r="A51" s="69"/>
      <c r="B51" s="154" t="s">
        <v>15</v>
      </c>
      <c r="C51" s="70" t="s">
        <v>31</v>
      </c>
      <c r="D51" s="71" t="s">
        <v>16</v>
      </c>
      <c r="E51" s="72" t="s">
        <v>30</v>
      </c>
      <c r="F51" s="70" t="s">
        <v>14</v>
      </c>
      <c r="G51" s="73"/>
      <c r="H51" s="72" t="s">
        <v>30</v>
      </c>
      <c r="I51" s="74"/>
    </row>
    <row r="52" spans="1:9" ht="24" customHeight="1">
      <c r="A52" s="36" t="s">
        <v>95</v>
      </c>
      <c r="B52" s="153">
        <v>38000</v>
      </c>
      <c r="C52" s="141">
        <f>ROUND(E52*0.168,0)</f>
        <v>7114</v>
      </c>
      <c r="D52" s="39">
        <f>ROUND(C52/3,2)</f>
        <v>2371.33</v>
      </c>
      <c r="E52" s="56">
        <f>ROUND(B52*$E$6,2)</f>
        <v>42344.77</v>
      </c>
      <c r="F52" s="39">
        <f>ROUND(C52/12,2)</f>
        <v>592.83</v>
      </c>
      <c r="G52" s="39"/>
      <c r="H52" s="56">
        <f>ROUND(E52/12,2)</f>
        <v>3528.73</v>
      </c>
      <c r="I52" s="13"/>
    </row>
    <row r="53" spans="1:9" ht="20.25" customHeight="1">
      <c r="A53" s="36" t="s">
        <v>96</v>
      </c>
      <c r="B53" s="136">
        <v>50000</v>
      </c>
      <c r="C53" s="12">
        <f>ROUND(E53*0.168,0)</f>
        <v>9360</v>
      </c>
      <c r="D53" s="11">
        <f>ROUND(C53/3,2)</f>
        <v>3120</v>
      </c>
      <c r="E53" s="46">
        <f>ROUND(B53*$E$6,2)</f>
        <v>55716.8</v>
      </c>
      <c r="F53" s="11">
        <f>ROUND(C53/12,2)</f>
        <v>780</v>
      </c>
      <c r="G53" s="11"/>
      <c r="H53" s="46">
        <f>ROUND(E53/12,2)</f>
        <v>4643.07</v>
      </c>
      <c r="I53" s="13"/>
    </row>
    <row r="54" spans="1:9" ht="19.5" customHeight="1">
      <c r="A54" s="125" t="s">
        <v>97</v>
      </c>
      <c r="B54" s="79">
        <v>72500</v>
      </c>
      <c r="C54" s="23">
        <f>ROUND(E54*0.168,0)</f>
        <v>13573</v>
      </c>
      <c r="D54" s="48">
        <f>ROUND(C54/3,2)</f>
        <v>4524.33</v>
      </c>
      <c r="E54" s="49">
        <f>ROUND(B54*$E$6,2)</f>
        <v>80789.36</v>
      </c>
      <c r="F54" s="48">
        <f>ROUND(C54/12,2)</f>
        <v>1131.08</v>
      </c>
      <c r="G54" s="48"/>
      <c r="H54" s="49">
        <f>ROUND(E54/12,2)</f>
        <v>6732.45</v>
      </c>
      <c r="I54" s="13"/>
    </row>
    <row r="55" spans="1:9" ht="19.5" customHeight="1">
      <c r="A55" s="187" t="s">
        <v>105</v>
      </c>
      <c r="B55" s="188"/>
      <c r="C55" s="188"/>
      <c r="D55" s="188"/>
      <c r="E55" s="188"/>
      <c r="F55" s="188"/>
      <c r="G55" s="11"/>
      <c r="H55" s="53"/>
      <c r="I55" s="13"/>
    </row>
    <row r="56" spans="1:9" ht="12.75" thickBot="1">
      <c r="A56" s="51"/>
      <c r="B56" s="65"/>
      <c r="C56" s="28"/>
      <c r="D56" s="28"/>
      <c r="E56" s="28"/>
      <c r="F56" s="28"/>
      <c r="G56" s="28"/>
      <c r="H56" s="28"/>
      <c r="I56" s="29"/>
    </row>
    <row r="57" spans="1:9" ht="9" customHeight="1">
      <c r="A57" s="100"/>
      <c r="B57" s="101"/>
      <c r="C57" s="101"/>
      <c r="D57" s="101"/>
      <c r="E57" s="101"/>
      <c r="F57" s="89"/>
      <c r="G57" s="89"/>
      <c r="H57" s="89"/>
      <c r="I57" s="89"/>
    </row>
    <row r="58" spans="1:9" ht="16.5" customHeight="1" thickBot="1">
      <c r="A58" s="91" t="s">
        <v>52</v>
      </c>
      <c r="B58" s="92"/>
      <c r="C58" s="92"/>
      <c r="D58" s="92"/>
      <c r="E58" s="101"/>
      <c r="F58" s="101"/>
      <c r="G58" s="101"/>
      <c r="H58" s="89"/>
      <c r="I58" s="93" t="str">
        <f>$I$1</f>
        <v>1. okt. 2021 - 31. marts 2022</v>
      </c>
    </row>
    <row r="59" spans="1:9" ht="26.25" customHeight="1">
      <c r="A59" s="134"/>
      <c r="B59" s="6"/>
      <c r="C59" s="163" t="s">
        <v>3</v>
      </c>
      <c r="D59" s="163"/>
      <c r="E59" s="163"/>
      <c r="F59" s="164" t="s">
        <v>4</v>
      </c>
      <c r="G59" s="165"/>
      <c r="H59" s="165"/>
      <c r="I59" s="7"/>
    </row>
    <row r="60" spans="1:9" ht="37.5" customHeight="1">
      <c r="A60" s="168"/>
      <c r="B60" s="70" t="s">
        <v>15</v>
      </c>
      <c r="C60" s="70" t="s">
        <v>53</v>
      </c>
      <c r="D60" s="71" t="s">
        <v>16</v>
      </c>
      <c r="E60" s="72" t="s">
        <v>30</v>
      </c>
      <c r="F60" s="70" t="s">
        <v>14</v>
      </c>
      <c r="G60" s="73"/>
      <c r="H60" s="72" t="s">
        <v>30</v>
      </c>
      <c r="I60" s="74"/>
    </row>
    <row r="61" spans="1:9" ht="12.75" customHeight="1">
      <c r="A61" s="169"/>
      <c r="B61" s="44"/>
      <c r="C61" s="38"/>
      <c r="D61" s="39"/>
      <c r="E61" s="40"/>
      <c r="F61" s="41"/>
      <c r="G61" s="42"/>
      <c r="H61" s="43"/>
      <c r="I61" s="13"/>
    </row>
    <row r="62" spans="1:9" ht="15.75" customHeight="1">
      <c r="A62" s="19">
        <v>1</v>
      </c>
      <c r="B62" s="45">
        <v>261000</v>
      </c>
      <c r="C62" s="20">
        <f>ROUND(E62*0.171,0)</f>
        <v>49734</v>
      </c>
      <c r="D62" s="12">
        <f aca="true" t="shared" si="0" ref="D62:D68">ROUND(C62/3,2)</f>
        <v>16578</v>
      </c>
      <c r="E62" s="21">
        <f aca="true" t="shared" si="1" ref="E62:E68">ROUND(B62*$E$6,0)</f>
        <v>290842</v>
      </c>
      <c r="F62" s="20">
        <f aca="true" t="shared" si="2" ref="F62:F68">ROUND(C62/12,2)</f>
        <v>4144.5</v>
      </c>
      <c r="G62" s="12"/>
      <c r="H62" s="21">
        <f aca="true" t="shared" si="3" ref="H62:H68">ROUND(E62/12,2)</f>
        <v>24236.83</v>
      </c>
      <c r="I62" s="13"/>
    </row>
    <row r="63" spans="1:9" ht="15.75" customHeight="1">
      <c r="A63" s="19">
        <v>2</v>
      </c>
      <c r="B63" s="45">
        <v>272000</v>
      </c>
      <c r="C63" s="20">
        <f aca="true" t="shared" si="4" ref="C63:C68">ROUND(E63*0.171,0)</f>
        <v>51830</v>
      </c>
      <c r="D63" s="12">
        <f t="shared" si="0"/>
        <v>17276.67</v>
      </c>
      <c r="E63" s="21">
        <f t="shared" si="1"/>
        <v>303099</v>
      </c>
      <c r="F63" s="20">
        <f t="shared" si="2"/>
        <v>4319.17</v>
      </c>
      <c r="G63" s="12"/>
      <c r="H63" s="21">
        <f t="shared" si="3"/>
        <v>25258.25</v>
      </c>
      <c r="I63" s="13"/>
    </row>
    <row r="64" spans="1:9" ht="15.75" customHeight="1">
      <c r="A64" s="19">
        <v>4</v>
      </c>
      <c r="B64" s="45">
        <v>285240</v>
      </c>
      <c r="C64" s="20">
        <f t="shared" si="4"/>
        <v>54353</v>
      </c>
      <c r="D64" s="10">
        <f t="shared" si="0"/>
        <v>18117.67</v>
      </c>
      <c r="E64" s="21">
        <f t="shared" si="1"/>
        <v>317853</v>
      </c>
      <c r="F64" s="45">
        <f t="shared" si="2"/>
        <v>4529.42</v>
      </c>
      <c r="G64" s="10"/>
      <c r="H64" s="21">
        <f t="shared" si="3"/>
        <v>26487.75</v>
      </c>
      <c r="I64" s="13"/>
    </row>
    <row r="65" spans="1:9" ht="15.75" customHeight="1">
      <c r="A65" s="19">
        <v>5</v>
      </c>
      <c r="B65" s="45">
        <v>307417</v>
      </c>
      <c r="C65" s="20">
        <f t="shared" si="4"/>
        <v>58579</v>
      </c>
      <c r="D65" s="10">
        <f t="shared" si="0"/>
        <v>19526.33</v>
      </c>
      <c r="E65" s="21">
        <f t="shared" si="1"/>
        <v>342566</v>
      </c>
      <c r="F65" s="45">
        <f t="shared" si="2"/>
        <v>4881.58</v>
      </c>
      <c r="G65" s="10"/>
      <c r="H65" s="21">
        <f t="shared" si="3"/>
        <v>28547.17</v>
      </c>
      <c r="I65" s="13"/>
    </row>
    <row r="66" spans="1:9" ht="15.75" customHeight="1">
      <c r="A66" s="37">
        <v>6</v>
      </c>
      <c r="B66" s="45">
        <v>327643</v>
      </c>
      <c r="C66" s="20">
        <f t="shared" si="4"/>
        <v>62433</v>
      </c>
      <c r="D66" s="10">
        <f t="shared" si="0"/>
        <v>20811</v>
      </c>
      <c r="E66" s="21">
        <f t="shared" si="1"/>
        <v>365104</v>
      </c>
      <c r="F66" s="45">
        <f t="shared" si="2"/>
        <v>5202.75</v>
      </c>
      <c r="G66" s="10"/>
      <c r="H66" s="21">
        <f t="shared" si="3"/>
        <v>30425.33</v>
      </c>
      <c r="I66" s="13"/>
    </row>
    <row r="67" spans="1:9" ht="15.75" customHeight="1">
      <c r="A67" s="19">
        <v>7</v>
      </c>
      <c r="B67" s="45">
        <v>331833</v>
      </c>
      <c r="C67" s="20">
        <f t="shared" si="4"/>
        <v>63231</v>
      </c>
      <c r="D67" s="10">
        <f t="shared" si="0"/>
        <v>21077</v>
      </c>
      <c r="E67" s="21">
        <f t="shared" si="1"/>
        <v>369773</v>
      </c>
      <c r="F67" s="45">
        <f t="shared" si="2"/>
        <v>5269.25</v>
      </c>
      <c r="G67" s="10"/>
      <c r="H67" s="21">
        <f t="shared" si="3"/>
        <v>30814.42</v>
      </c>
      <c r="I67" s="13"/>
    </row>
    <row r="68" spans="1:9" ht="15.75" customHeight="1">
      <c r="A68" s="19">
        <v>8</v>
      </c>
      <c r="B68" s="45">
        <v>347571</v>
      </c>
      <c r="C68" s="20">
        <f t="shared" si="4"/>
        <v>66230</v>
      </c>
      <c r="D68" s="10">
        <f t="shared" si="0"/>
        <v>22076.67</v>
      </c>
      <c r="E68" s="21">
        <f t="shared" si="1"/>
        <v>387311</v>
      </c>
      <c r="F68" s="45">
        <f t="shared" si="2"/>
        <v>5519.17</v>
      </c>
      <c r="G68" s="10"/>
      <c r="H68" s="21">
        <f t="shared" si="3"/>
        <v>32275.92</v>
      </c>
      <c r="I68" s="13"/>
    </row>
    <row r="69" spans="1:12" ht="15.75" customHeight="1">
      <c r="A69" s="19"/>
      <c r="B69" s="126"/>
      <c r="C69" s="126"/>
      <c r="D69" s="127"/>
      <c r="E69" s="128"/>
      <c r="F69" s="129"/>
      <c r="G69" s="130"/>
      <c r="H69" s="131"/>
      <c r="I69" s="13"/>
      <c r="J69" s="66"/>
      <c r="K69" s="66"/>
      <c r="L69" s="66"/>
    </row>
    <row r="70" spans="1:9" ht="10.5" customHeight="1">
      <c r="A70" s="8" t="s">
        <v>54</v>
      </c>
      <c r="B70" s="11"/>
      <c r="C70" s="11"/>
      <c r="D70" s="11"/>
      <c r="E70" s="11"/>
      <c r="F70" s="11"/>
      <c r="G70" s="11"/>
      <c r="H70" s="11"/>
      <c r="I70" s="13"/>
    </row>
    <row r="71" spans="1:9" ht="10.5" customHeight="1">
      <c r="A71" s="8" t="s">
        <v>55</v>
      </c>
      <c r="B71" s="11"/>
      <c r="C71" s="11"/>
      <c r="D71" s="11"/>
      <c r="E71" s="11"/>
      <c r="F71" s="11"/>
      <c r="G71" s="11"/>
      <c r="H71" s="11"/>
      <c r="I71" s="13"/>
    </row>
    <row r="72" spans="1:9" ht="10.5" customHeight="1" thickBot="1">
      <c r="A72" s="52" t="s">
        <v>56</v>
      </c>
      <c r="B72" s="28"/>
      <c r="C72" s="28"/>
      <c r="D72" s="28"/>
      <c r="E72" s="28"/>
      <c r="F72" s="28"/>
      <c r="G72" s="28"/>
      <c r="H72" s="28"/>
      <c r="I72" s="29"/>
    </row>
    <row r="73" spans="1:9" ht="15.75" customHeight="1">
      <c r="A73" s="89"/>
      <c r="B73" s="89"/>
      <c r="C73" s="89"/>
      <c r="D73" s="89"/>
      <c r="E73" s="89"/>
      <c r="F73" s="89"/>
      <c r="G73" s="89"/>
      <c r="H73" s="89"/>
      <c r="I73" s="89"/>
    </row>
    <row r="74" spans="1:9" ht="15.75" customHeight="1" thickBot="1">
      <c r="A74" s="166" t="s">
        <v>67</v>
      </c>
      <c r="B74" s="167"/>
      <c r="C74" s="167"/>
      <c r="D74" s="167"/>
      <c r="E74" s="101"/>
      <c r="F74" s="89"/>
      <c r="G74" s="89"/>
      <c r="H74" s="89"/>
      <c r="I74" s="93" t="str">
        <f>$I$49</f>
        <v>1. okt. 2021 - 31. marts 2022</v>
      </c>
    </row>
    <row r="75" spans="1:9" ht="15.75" customHeight="1">
      <c r="A75" s="134"/>
      <c r="B75" s="6"/>
      <c r="C75" s="163" t="s">
        <v>3</v>
      </c>
      <c r="D75" s="163"/>
      <c r="E75" s="163"/>
      <c r="F75" s="164" t="s">
        <v>4</v>
      </c>
      <c r="G75" s="165"/>
      <c r="H75" s="165"/>
      <c r="I75" s="7"/>
    </row>
    <row r="76" spans="1:9" ht="38.25" customHeight="1">
      <c r="A76" s="15" t="s">
        <v>84</v>
      </c>
      <c r="B76" s="70" t="s">
        <v>15</v>
      </c>
      <c r="C76" s="70" t="s">
        <v>31</v>
      </c>
      <c r="D76" s="71" t="s">
        <v>16</v>
      </c>
      <c r="E76" s="72" t="s">
        <v>30</v>
      </c>
      <c r="F76" s="70" t="s">
        <v>14</v>
      </c>
      <c r="G76" s="73"/>
      <c r="H76" s="72" t="s">
        <v>30</v>
      </c>
      <c r="I76" s="74"/>
    </row>
    <row r="77" spans="1:9" s="90" customFormat="1" ht="15.75" customHeight="1">
      <c r="A77" s="19" t="s">
        <v>87</v>
      </c>
      <c r="B77" s="34">
        <v>485345</v>
      </c>
      <c r="C77" s="20">
        <f>ROUND(E77*0.168,0)</f>
        <v>90861</v>
      </c>
      <c r="D77" s="12">
        <f>ROUND(C77/3,2)</f>
        <v>30287</v>
      </c>
      <c r="E77" s="21">
        <f>ROUND(B77*$E$6,0)</f>
        <v>540837</v>
      </c>
      <c r="F77" s="20">
        <f>ROUND(C77/12,2)</f>
        <v>7571.75</v>
      </c>
      <c r="G77" s="12"/>
      <c r="H77" s="21">
        <f>ROUND(E77/12,2)</f>
        <v>45069.75</v>
      </c>
      <c r="I77" s="13"/>
    </row>
    <row r="78" spans="1:9" s="90" customFormat="1" ht="10.5" customHeight="1">
      <c r="A78" s="19"/>
      <c r="B78" s="136" t="s">
        <v>68</v>
      </c>
      <c r="C78" s="20"/>
      <c r="D78" s="12"/>
      <c r="E78" s="21"/>
      <c r="F78" s="20"/>
      <c r="G78" s="12"/>
      <c r="H78" s="21"/>
      <c r="I78" s="13"/>
    </row>
    <row r="79" spans="1:9" ht="15.75" customHeight="1">
      <c r="A79" s="19" t="s">
        <v>88</v>
      </c>
      <c r="B79" s="35">
        <v>511173</v>
      </c>
      <c r="C79" s="22">
        <f>ROUND(E79*0.168,0)</f>
        <v>95696</v>
      </c>
      <c r="D79" s="23">
        <f>ROUND(C79/3,2)</f>
        <v>31898.67</v>
      </c>
      <c r="E79" s="24">
        <f>ROUND(B79*$E$6,0)</f>
        <v>569618</v>
      </c>
      <c r="F79" s="22">
        <f>ROUND(C79/12,2)</f>
        <v>7974.67</v>
      </c>
      <c r="G79" s="23"/>
      <c r="H79" s="24">
        <f>ROUND(E79/12,2)</f>
        <v>47468.17</v>
      </c>
      <c r="I79" s="13"/>
    </row>
    <row r="80" spans="1:9" ht="29.25" customHeight="1" thickBot="1">
      <c r="A80" s="161" t="s">
        <v>101</v>
      </c>
      <c r="B80" s="162"/>
      <c r="C80" s="162"/>
      <c r="D80" s="162"/>
      <c r="E80" s="162"/>
      <c r="F80" s="162"/>
      <c r="G80" s="162"/>
      <c r="H80" s="28"/>
      <c r="I80" s="29"/>
    </row>
    <row r="81" spans="1:9" ht="21" customHeight="1">
      <c r="A81" s="166"/>
      <c r="B81" s="167"/>
      <c r="C81" s="167"/>
      <c r="D81" s="167"/>
      <c r="E81" s="166"/>
      <c r="F81" s="167"/>
      <c r="G81" s="167"/>
      <c r="H81" s="167"/>
      <c r="I81" s="91"/>
    </row>
    <row r="82" spans="1:9" ht="15.75" customHeight="1" thickBot="1">
      <c r="A82" s="166" t="s">
        <v>69</v>
      </c>
      <c r="B82" s="167"/>
      <c r="C82" s="167"/>
      <c r="D82" s="167"/>
      <c r="E82" s="101"/>
      <c r="F82" s="89"/>
      <c r="G82" s="89"/>
      <c r="H82" s="89"/>
      <c r="I82" s="93" t="str">
        <f>$I$49</f>
        <v>1. okt. 2021 - 31. marts 2022</v>
      </c>
    </row>
    <row r="83" spans="1:9" ht="15.75" customHeight="1">
      <c r="A83" s="134"/>
      <c r="B83" s="6"/>
      <c r="C83" s="163" t="s">
        <v>3</v>
      </c>
      <c r="D83" s="163"/>
      <c r="E83" s="163"/>
      <c r="F83" s="164" t="s">
        <v>4</v>
      </c>
      <c r="G83" s="165"/>
      <c r="H83" s="165"/>
      <c r="I83" s="7"/>
    </row>
    <row r="84" spans="1:9" ht="38.25" customHeight="1">
      <c r="A84" s="15" t="s">
        <v>84</v>
      </c>
      <c r="B84" s="70" t="s">
        <v>15</v>
      </c>
      <c r="C84" s="70" t="s">
        <v>31</v>
      </c>
      <c r="D84" s="71" t="s">
        <v>16</v>
      </c>
      <c r="E84" s="72" t="s">
        <v>30</v>
      </c>
      <c r="F84" s="70" t="s">
        <v>14</v>
      </c>
      <c r="G84" s="73"/>
      <c r="H84" s="72" t="s">
        <v>30</v>
      </c>
      <c r="I84" s="74"/>
    </row>
    <row r="85" spans="1:9" s="90" customFormat="1" ht="15.75" customHeight="1">
      <c r="A85" s="19" t="s">
        <v>85</v>
      </c>
      <c r="B85" s="34">
        <v>450909</v>
      </c>
      <c r="C85" s="20">
        <f>ROUND(E85*0.168,0)</f>
        <v>84414</v>
      </c>
      <c r="D85" s="12">
        <f>ROUND(C85/3,2)</f>
        <v>28138</v>
      </c>
      <c r="E85" s="21">
        <f>ROUND(B85*$E$6,0)</f>
        <v>502464</v>
      </c>
      <c r="F85" s="20">
        <f>ROUND(C85/12,2)</f>
        <v>7034.5</v>
      </c>
      <c r="G85" s="12"/>
      <c r="H85" s="21">
        <f>ROUND(E85/12,2)</f>
        <v>41872</v>
      </c>
      <c r="I85" s="13"/>
    </row>
    <row r="86" spans="1:9" s="90" customFormat="1" ht="15.75" customHeight="1">
      <c r="A86" s="19"/>
      <c r="B86" s="34"/>
      <c r="C86" s="20"/>
      <c r="D86" s="12"/>
      <c r="E86" s="21"/>
      <c r="F86" s="20"/>
      <c r="G86" s="12"/>
      <c r="H86" s="21"/>
      <c r="I86" s="13"/>
    </row>
    <row r="87" spans="1:9" ht="15.75" customHeight="1">
      <c r="A87" s="19" t="s">
        <v>86</v>
      </c>
      <c r="B87" s="35">
        <v>472431</v>
      </c>
      <c r="C87" s="22">
        <f>ROUND(E87*0.168,0)</f>
        <v>88443</v>
      </c>
      <c r="D87" s="23">
        <f>ROUND(C87/3,2)</f>
        <v>29481</v>
      </c>
      <c r="E87" s="24">
        <f>ROUND(B87*$E$6,0)</f>
        <v>526447</v>
      </c>
      <c r="F87" s="22">
        <f>ROUND(C87/12,2)</f>
        <v>7370.25</v>
      </c>
      <c r="G87" s="23"/>
      <c r="H87" s="24">
        <f>ROUND(E87/12,2)</f>
        <v>43870.58</v>
      </c>
      <c r="I87" s="13"/>
    </row>
    <row r="88" spans="1:9" ht="27" customHeight="1" thickBot="1">
      <c r="A88" s="161" t="s">
        <v>101</v>
      </c>
      <c r="B88" s="162"/>
      <c r="C88" s="162"/>
      <c r="D88" s="162"/>
      <c r="E88" s="162"/>
      <c r="F88" s="162"/>
      <c r="G88" s="162"/>
      <c r="H88" s="28"/>
      <c r="I88" s="29"/>
    </row>
    <row r="89" spans="1:9" ht="12.75" customHeight="1">
      <c r="A89" s="89"/>
      <c r="B89" s="89"/>
      <c r="C89" s="89"/>
      <c r="D89" s="89"/>
      <c r="E89" s="89"/>
      <c r="F89" s="89"/>
      <c r="G89" s="89"/>
      <c r="H89" s="89"/>
      <c r="I89" s="89"/>
    </row>
    <row r="90" spans="1:9" ht="19.5" customHeight="1" thickBot="1">
      <c r="A90" s="166" t="s">
        <v>102</v>
      </c>
      <c r="B90" s="167"/>
      <c r="C90" s="167"/>
      <c r="D90" s="167"/>
      <c r="E90" s="101"/>
      <c r="F90" s="89"/>
      <c r="G90" s="89"/>
      <c r="H90" s="89"/>
      <c r="I90" s="93" t="str">
        <f>$I$49</f>
        <v>1. okt. 2021 - 31. marts 2022</v>
      </c>
    </row>
    <row r="91" spans="1:9" ht="18.75" customHeight="1">
      <c r="A91" s="134"/>
      <c r="B91" s="6"/>
      <c r="C91" s="163" t="s">
        <v>3</v>
      </c>
      <c r="D91" s="163"/>
      <c r="E91" s="163"/>
      <c r="F91" s="164" t="s">
        <v>4</v>
      </c>
      <c r="G91" s="165"/>
      <c r="H91" s="165"/>
      <c r="I91" s="7"/>
    </row>
    <row r="92" spans="1:9" ht="25.5" customHeight="1">
      <c r="A92" s="15"/>
      <c r="B92" s="70" t="s">
        <v>15</v>
      </c>
      <c r="C92" s="70" t="s">
        <v>31</v>
      </c>
      <c r="D92" s="71" t="s">
        <v>16</v>
      </c>
      <c r="E92" s="72" t="s">
        <v>30</v>
      </c>
      <c r="F92" s="70" t="s">
        <v>14</v>
      </c>
      <c r="G92" s="73"/>
      <c r="H92" s="72" t="s">
        <v>30</v>
      </c>
      <c r="I92" s="74"/>
    </row>
    <row r="93" spans="1:9" ht="14.25" customHeight="1">
      <c r="A93" s="19"/>
      <c r="B93" s="155">
        <v>460000</v>
      </c>
      <c r="C93" s="104">
        <f>ROUND(E93*0.168,0)</f>
        <v>86116</v>
      </c>
      <c r="D93" s="141">
        <f>ROUND(C93/3,2)</f>
        <v>28705.33</v>
      </c>
      <c r="E93" s="156">
        <f>ROUND(B93*$E$6,0)</f>
        <v>512595</v>
      </c>
      <c r="F93" s="104">
        <f>ROUND(C93/12,2)</f>
        <v>7176.33</v>
      </c>
      <c r="G93" s="141"/>
      <c r="H93" s="156">
        <f>ROUND(E93/12,2)</f>
        <v>42716.25</v>
      </c>
      <c r="I93" s="13"/>
    </row>
    <row r="94" spans="1:9" ht="6" customHeight="1">
      <c r="A94" s="19"/>
      <c r="B94" s="35"/>
      <c r="C94" s="22"/>
      <c r="D94" s="23"/>
      <c r="E94" s="24"/>
      <c r="F94" s="22"/>
      <c r="G94" s="23"/>
      <c r="H94" s="24"/>
      <c r="I94" s="13"/>
    </row>
    <row r="95" spans="1:9" ht="27" customHeight="1" thickBot="1">
      <c r="A95" s="161" t="s">
        <v>106</v>
      </c>
      <c r="B95" s="162"/>
      <c r="C95" s="162"/>
      <c r="D95" s="162"/>
      <c r="E95" s="162"/>
      <c r="F95" s="162"/>
      <c r="G95" s="162"/>
      <c r="H95" s="28"/>
      <c r="I95" s="29"/>
    </row>
    <row r="96" spans="1:9" ht="12.75" customHeight="1">
      <c r="A96" s="89"/>
      <c r="B96" s="89"/>
      <c r="C96" s="89"/>
      <c r="D96" s="89"/>
      <c r="E96" s="89"/>
      <c r="F96" s="89"/>
      <c r="G96" s="89"/>
      <c r="H96" s="89"/>
      <c r="I96" s="89"/>
    </row>
    <row r="97" spans="1:9" ht="20.25" customHeight="1" thickBot="1">
      <c r="A97" s="166" t="s">
        <v>1</v>
      </c>
      <c r="B97" s="167"/>
      <c r="C97" s="167"/>
      <c r="D97" s="167"/>
      <c r="E97" s="89"/>
      <c r="F97" s="89"/>
      <c r="G97" s="89"/>
      <c r="H97" s="89"/>
      <c r="I97" s="93" t="str">
        <f>$I$1</f>
        <v>1. okt. 2021 - 31. marts 2022</v>
      </c>
    </row>
    <row r="98" spans="1:9" ht="15.75" customHeight="1">
      <c r="A98" s="5"/>
      <c r="B98" s="6"/>
      <c r="C98" s="163" t="s">
        <v>3</v>
      </c>
      <c r="D98" s="163"/>
      <c r="E98" s="163"/>
      <c r="F98" s="164" t="s">
        <v>4</v>
      </c>
      <c r="G98" s="165"/>
      <c r="H98" s="165"/>
      <c r="I98" s="7"/>
    </row>
    <row r="99" spans="1:9" ht="26.25" customHeight="1">
      <c r="A99" s="15" t="s">
        <v>18</v>
      </c>
      <c r="B99" s="70" t="s">
        <v>15</v>
      </c>
      <c r="C99" s="70" t="s">
        <v>31</v>
      </c>
      <c r="D99" s="71" t="s">
        <v>16</v>
      </c>
      <c r="E99" s="72" t="s">
        <v>30</v>
      </c>
      <c r="F99" s="70" t="s">
        <v>14</v>
      </c>
      <c r="G99" s="73"/>
      <c r="H99" s="72" t="s">
        <v>30</v>
      </c>
      <c r="I99" s="74"/>
    </row>
    <row r="100" spans="1:9" ht="15.75" customHeight="1">
      <c r="A100" s="19" t="s">
        <v>20</v>
      </c>
      <c r="B100" s="155">
        <v>131590</v>
      </c>
      <c r="C100" s="104">
        <f>ROUND(E100*0.168,0)</f>
        <v>24635</v>
      </c>
      <c r="D100" s="141">
        <f>ROUND(C100/3,2)</f>
        <v>8211.67</v>
      </c>
      <c r="E100" s="156">
        <f>ROUND(B100*$E$6,2)</f>
        <v>146635.47</v>
      </c>
      <c r="F100" s="104">
        <f>ROUND(C100/12,2)</f>
        <v>2052.92</v>
      </c>
      <c r="G100" s="141"/>
      <c r="H100" s="156">
        <f>ROUND(E100/12,2)</f>
        <v>12219.62</v>
      </c>
      <c r="I100" s="13"/>
    </row>
    <row r="101" spans="1:9" ht="15.75" customHeight="1">
      <c r="A101" s="19" t="s">
        <v>19</v>
      </c>
      <c r="B101" s="35">
        <v>150988</v>
      </c>
      <c r="C101" s="22">
        <f>ROUND(E101*0.168,0)</f>
        <v>28266</v>
      </c>
      <c r="D101" s="23">
        <f>ROUND(C101/3,2)</f>
        <v>9422</v>
      </c>
      <c r="E101" s="24">
        <f>ROUND(B101*$E$6,2)</f>
        <v>168251.36</v>
      </c>
      <c r="F101" s="22">
        <f>ROUND(C101/12,2)</f>
        <v>2355.5</v>
      </c>
      <c r="G101" s="23"/>
      <c r="H101" s="24">
        <f>ROUND(E101/12,2)</f>
        <v>14020.95</v>
      </c>
      <c r="I101" s="13"/>
    </row>
    <row r="102" spans="1:9" ht="16.5" customHeight="1" thickBot="1">
      <c r="A102" s="52" t="s">
        <v>65</v>
      </c>
      <c r="B102" s="28"/>
      <c r="C102" s="28"/>
      <c r="D102" s="28"/>
      <c r="E102" s="28"/>
      <c r="F102" s="28"/>
      <c r="G102" s="28"/>
      <c r="H102" s="28"/>
      <c r="I102" s="29"/>
    </row>
    <row r="103" spans="1:9" ht="16.5" customHeight="1">
      <c r="A103" s="166"/>
      <c r="B103" s="167"/>
      <c r="C103" s="167"/>
      <c r="D103" s="167"/>
      <c r="E103" s="89"/>
      <c r="F103" s="89"/>
      <c r="G103" s="89"/>
      <c r="H103" s="89"/>
      <c r="I103" s="93"/>
    </row>
    <row r="104" spans="1:9" ht="16.5" customHeight="1" thickBot="1">
      <c r="A104" s="166" t="s">
        <v>25</v>
      </c>
      <c r="B104" s="167"/>
      <c r="C104" s="167"/>
      <c r="D104" s="167"/>
      <c r="E104" s="89"/>
      <c r="F104" s="89"/>
      <c r="G104" s="89"/>
      <c r="H104" s="89"/>
      <c r="I104" s="93" t="str">
        <f>$I$1</f>
        <v>1. okt. 2021 - 31. marts 2022</v>
      </c>
    </row>
    <row r="105" spans="1:9" ht="16.5" customHeight="1" thickBot="1">
      <c r="A105" s="5"/>
      <c r="B105" s="6"/>
      <c r="C105" s="62" t="s">
        <v>0</v>
      </c>
      <c r="D105" s="6"/>
      <c r="E105" s="58" t="s">
        <v>3</v>
      </c>
      <c r="F105" s="6"/>
      <c r="G105" s="6"/>
      <c r="H105" s="59" t="s">
        <v>4</v>
      </c>
      <c r="I105" s="7"/>
    </row>
    <row r="106" spans="1:9" ht="16.5" customHeight="1">
      <c r="A106" s="189" t="s">
        <v>98</v>
      </c>
      <c r="B106" s="190"/>
      <c r="C106" s="6"/>
      <c r="D106" s="6"/>
      <c r="E106" s="6"/>
      <c r="F106" s="6"/>
      <c r="G106" s="6"/>
      <c r="H106" s="6"/>
      <c r="I106" s="7"/>
    </row>
    <row r="107" spans="1:9" ht="16.5" customHeight="1">
      <c r="A107" s="191"/>
      <c r="B107" s="192"/>
      <c r="C107" s="11">
        <v>8800</v>
      </c>
      <c r="D107" s="11"/>
      <c r="E107" s="53">
        <f>ROUND(C107*$E$6,2)</f>
        <v>9806.16</v>
      </c>
      <c r="F107" s="11"/>
      <c r="G107" s="11"/>
      <c r="H107" s="53">
        <f>ROUND(E107/12,2)</f>
        <v>817.18</v>
      </c>
      <c r="I107" s="13"/>
    </row>
    <row r="108" spans="1:9" ht="16.5" customHeight="1" thickBot="1">
      <c r="A108" s="149" t="s">
        <v>2</v>
      </c>
      <c r="B108" s="150"/>
      <c r="C108" s="150">
        <v>17600</v>
      </c>
      <c r="D108" s="150"/>
      <c r="E108" s="151">
        <f>ROUND(C108*$E$6,2)</f>
        <v>19612.31</v>
      </c>
      <c r="F108" s="150"/>
      <c r="G108" s="150"/>
      <c r="H108" s="151">
        <f>ROUND(E108/12,2)</f>
        <v>1634.36</v>
      </c>
      <c r="I108" s="152"/>
    </row>
    <row r="109" spans="1:9" ht="16.5" customHeight="1">
      <c r="A109" s="100"/>
      <c r="B109" s="101"/>
      <c r="C109" s="101"/>
      <c r="D109" s="101"/>
      <c r="E109" s="101"/>
      <c r="F109" s="89"/>
      <c r="G109" s="89"/>
      <c r="H109" s="89"/>
      <c r="I109" s="89"/>
    </row>
    <row r="110" spans="1:9" ht="15.75">
      <c r="A110" s="124" t="s">
        <v>43</v>
      </c>
      <c r="B110" s="101"/>
      <c r="C110" s="101"/>
      <c r="D110" s="101"/>
      <c r="E110" s="101"/>
      <c r="F110" s="89"/>
      <c r="G110" s="89"/>
      <c r="H110" s="89"/>
      <c r="I110" s="89"/>
    </row>
    <row r="111" spans="2:9" ht="16.5" thickBot="1">
      <c r="B111" s="110"/>
      <c r="C111" s="110"/>
      <c r="D111" s="110"/>
      <c r="E111" s="110"/>
      <c r="F111" s="87"/>
      <c r="G111" s="87"/>
      <c r="H111" s="87"/>
      <c r="I111" s="93" t="str">
        <f>$I$1</f>
        <v>1. okt. 2021 - 31. marts 2022</v>
      </c>
    </row>
    <row r="112" spans="1:9" ht="15.75">
      <c r="A112" s="5"/>
      <c r="B112" s="6"/>
      <c r="C112" s="163" t="s">
        <v>3</v>
      </c>
      <c r="D112" s="163"/>
      <c r="E112" s="163"/>
      <c r="F112" s="164" t="s">
        <v>4</v>
      </c>
      <c r="G112" s="186"/>
      <c r="H112" s="186"/>
      <c r="I112" s="7"/>
    </row>
    <row r="113" spans="1:9" ht="36">
      <c r="A113" s="168" t="s">
        <v>44</v>
      </c>
      <c r="B113" s="70" t="s">
        <v>45</v>
      </c>
      <c r="C113" s="70" t="s">
        <v>31</v>
      </c>
      <c r="D113" s="71" t="s">
        <v>16</v>
      </c>
      <c r="E113" s="72" t="s">
        <v>48</v>
      </c>
      <c r="F113" s="70" t="s">
        <v>46</v>
      </c>
      <c r="G113" s="73"/>
      <c r="H113" s="72" t="s">
        <v>47</v>
      </c>
      <c r="I113" s="13"/>
    </row>
    <row r="114" spans="1:9" ht="12">
      <c r="A114" s="169"/>
      <c r="B114" s="44"/>
      <c r="C114" s="38"/>
      <c r="D114" s="39"/>
      <c r="E114" s="40"/>
      <c r="F114" s="41"/>
      <c r="G114" s="42"/>
      <c r="H114" s="43"/>
      <c r="I114" s="13"/>
    </row>
    <row r="115" spans="1:9" ht="15.75">
      <c r="A115" s="19">
        <v>2</v>
      </c>
      <c r="B115" s="116">
        <v>2958</v>
      </c>
      <c r="C115" s="117">
        <f>ROUND(E115*0.168,0)</f>
        <v>554</v>
      </c>
      <c r="D115" s="118">
        <f>ROUND(C115/3,2)</f>
        <v>184.67</v>
      </c>
      <c r="E115" s="119">
        <f>ROUND(B115*$E$6,0)</f>
        <v>3296</v>
      </c>
      <c r="F115" s="117">
        <f>ROUND(C115/12,2)</f>
        <v>46.17</v>
      </c>
      <c r="G115" s="118" t="s">
        <v>58</v>
      </c>
      <c r="H115" s="114">
        <f>ROUND(E115/12,2)</f>
        <v>274.67</v>
      </c>
      <c r="I115" s="13"/>
    </row>
    <row r="116" spans="1:9" ht="15.75">
      <c r="A116" s="19">
        <v>5</v>
      </c>
      <c r="B116" s="120">
        <v>9883</v>
      </c>
      <c r="C116" s="121">
        <f>ROUND(E116*0.168,0)</f>
        <v>1850</v>
      </c>
      <c r="D116" s="122">
        <f>ROUND(C116/3,2)</f>
        <v>616.67</v>
      </c>
      <c r="E116" s="123">
        <f>ROUND(B116*$E$6,0)</f>
        <v>11013</v>
      </c>
      <c r="F116" s="121">
        <f>ROUND(C116/12,2)</f>
        <v>154.17</v>
      </c>
      <c r="G116" s="122" t="s">
        <v>58</v>
      </c>
      <c r="H116" s="115">
        <f>ROUND(E116/12,2)</f>
        <v>917.75</v>
      </c>
      <c r="I116" s="13"/>
    </row>
    <row r="117" spans="1:9" ht="13.5" thickBot="1">
      <c r="A117" s="26"/>
      <c r="B117" s="27"/>
      <c r="C117" s="27"/>
      <c r="D117" s="27"/>
      <c r="E117" s="27"/>
      <c r="F117" s="28"/>
      <c r="G117" s="28"/>
      <c r="H117" s="28"/>
      <c r="I117" s="29"/>
    </row>
    <row r="118" spans="1:9" ht="102.75" customHeight="1">
      <c r="A118" s="185" t="s">
        <v>116</v>
      </c>
      <c r="B118" s="185"/>
      <c r="C118" s="185"/>
      <c r="D118" s="185"/>
      <c r="E118" s="185"/>
      <c r="F118" s="185"/>
      <c r="G118" s="185"/>
      <c r="H118" s="185"/>
      <c r="I118" s="87"/>
    </row>
    <row r="119" spans="1:9" ht="15" customHeight="1">
      <c r="A119" s="89"/>
      <c r="B119" s="89"/>
      <c r="C119" s="89"/>
      <c r="D119" s="89"/>
      <c r="E119" s="89"/>
      <c r="F119" s="89"/>
      <c r="G119" s="89"/>
      <c r="H119" s="89"/>
      <c r="I119" s="89"/>
    </row>
    <row r="120" spans="1:9" ht="15.75">
      <c r="A120" s="166" t="s">
        <v>59</v>
      </c>
      <c r="B120" s="166"/>
      <c r="C120" s="166"/>
      <c r="D120" s="166"/>
      <c r="E120" s="166"/>
      <c r="F120" s="166"/>
      <c r="G120" s="166"/>
      <c r="H120" s="89"/>
      <c r="I120" s="89"/>
    </row>
    <row r="121" spans="1:9" ht="29.25" customHeight="1" thickBot="1">
      <c r="A121" s="91" t="s">
        <v>60</v>
      </c>
      <c r="B121" s="92"/>
      <c r="C121" s="92"/>
      <c r="D121" s="92"/>
      <c r="E121" s="101"/>
      <c r="F121" s="101"/>
      <c r="G121" s="101"/>
      <c r="H121" s="89"/>
      <c r="I121" s="93" t="str">
        <f>$I$1</f>
        <v>1. okt. 2021 - 31. marts 2022</v>
      </c>
    </row>
    <row r="122" spans="1:9" ht="20.25" customHeight="1">
      <c r="A122" s="5"/>
      <c r="B122" s="6"/>
      <c r="C122" s="6"/>
      <c r="D122" s="6"/>
      <c r="E122" s="6"/>
      <c r="F122" s="6"/>
      <c r="G122" s="6"/>
      <c r="H122" s="6"/>
      <c r="I122" s="7"/>
    </row>
    <row r="123" spans="1:9" ht="12.75" customHeight="1">
      <c r="A123" s="8"/>
      <c r="B123" s="9"/>
      <c r="C123" s="10"/>
      <c r="D123" s="11"/>
      <c r="E123" s="11"/>
      <c r="F123" s="11"/>
      <c r="G123" s="12"/>
      <c r="H123" s="11"/>
      <c r="I123" s="30"/>
    </row>
    <row r="124" spans="1:9" ht="21" customHeight="1">
      <c r="A124" s="14"/>
      <c r="B124" s="11"/>
      <c r="C124" s="175" t="s">
        <v>3</v>
      </c>
      <c r="D124" s="175"/>
      <c r="E124" s="175"/>
      <c r="F124" s="171" t="s">
        <v>4</v>
      </c>
      <c r="G124" s="172"/>
      <c r="H124" s="172"/>
      <c r="I124" s="13"/>
    </row>
    <row r="125" spans="1:9" ht="45.75" customHeight="1">
      <c r="A125" s="168" t="s">
        <v>61</v>
      </c>
      <c r="B125" s="70" t="s">
        <v>15</v>
      </c>
      <c r="C125" s="70" t="s">
        <v>31</v>
      </c>
      <c r="D125" s="71" t="s">
        <v>16</v>
      </c>
      <c r="E125" s="72" t="s">
        <v>30</v>
      </c>
      <c r="F125" s="70" t="s">
        <v>14</v>
      </c>
      <c r="G125" s="73"/>
      <c r="H125" s="72" t="s">
        <v>30</v>
      </c>
      <c r="I125" s="74"/>
    </row>
    <row r="126" spans="1:9" ht="24.75" customHeight="1">
      <c r="A126" s="169"/>
      <c r="B126" s="44"/>
      <c r="C126" s="38"/>
      <c r="D126" s="39"/>
      <c r="E126" s="40"/>
      <c r="F126" s="41"/>
      <c r="G126" s="42"/>
      <c r="H126" s="43"/>
      <c r="I126" s="13"/>
    </row>
    <row r="127" spans="1:9" ht="12.75" customHeight="1">
      <c r="A127" s="19">
        <v>10</v>
      </c>
      <c r="B127" s="45">
        <v>7600</v>
      </c>
      <c r="C127" s="20">
        <f aca="true" t="shared" si="5" ref="C127:C134">ROUND(E127*0.168,0)</f>
        <v>1423</v>
      </c>
      <c r="D127" s="12">
        <f aca="true" t="shared" si="6" ref="D127:D134">ROUND(C127/3,2)</f>
        <v>474.33</v>
      </c>
      <c r="E127" s="21">
        <f aca="true" t="shared" si="7" ref="E127:E134">ROUND(B127*$E$6,0)</f>
        <v>8469</v>
      </c>
      <c r="F127" s="20">
        <f aca="true" t="shared" si="8" ref="F127:F134">ROUND(C127/12,2)</f>
        <v>118.58</v>
      </c>
      <c r="G127" s="12"/>
      <c r="H127" s="21">
        <f aca="true" t="shared" si="9" ref="H127:H134">ROUND(E127/12,2)</f>
        <v>705.75</v>
      </c>
      <c r="I127" s="13"/>
    </row>
    <row r="128" spans="1:9" ht="15.75" customHeight="1">
      <c r="A128" s="19">
        <v>11</v>
      </c>
      <c r="B128" s="45">
        <v>17800</v>
      </c>
      <c r="C128" s="20">
        <f t="shared" si="5"/>
        <v>3332</v>
      </c>
      <c r="D128" s="12">
        <f t="shared" si="6"/>
        <v>1110.67</v>
      </c>
      <c r="E128" s="21">
        <f t="shared" si="7"/>
        <v>19835</v>
      </c>
      <c r="F128" s="20">
        <f t="shared" si="8"/>
        <v>277.67</v>
      </c>
      <c r="G128" s="12"/>
      <c r="H128" s="21">
        <f t="shared" si="9"/>
        <v>1652.92</v>
      </c>
      <c r="I128" s="13"/>
    </row>
    <row r="129" spans="1:9" ht="15.75" customHeight="1">
      <c r="A129" s="19">
        <v>12</v>
      </c>
      <c r="B129" s="45">
        <v>27300</v>
      </c>
      <c r="C129" s="20">
        <f t="shared" si="5"/>
        <v>5111</v>
      </c>
      <c r="D129" s="12">
        <f t="shared" si="6"/>
        <v>1703.67</v>
      </c>
      <c r="E129" s="21">
        <f t="shared" si="7"/>
        <v>30421</v>
      </c>
      <c r="F129" s="20">
        <f t="shared" si="8"/>
        <v>425.92</v>
      </c>
      <c r="G129" s="12"/>
      <c r="H129" s="32">
        <f t="shared" si="9"/>
        <v>2535.08</v>
      </c>
      <c r="I129" s="13"/>
    </row>
    <row r="130" spans="1:9" ht="15.75" customHeight="1">
      <c r="A130" s="19">
        <v>13</v>
      </c>
      <c r="B130" s="45">
        <v>34322</v>
      </c>
      <c r="C130" s="20">
        <f t="shared" si="5"/>
        <v>6425</v>
      </c>
      <c r="D130" s="10">
        <f t="shared" si="6"/>
        <v>2141.67</v>
      </c>
      <c r="E130" s="21">
        <f t="shared" si="7"/>
        <v>38246</v>
      </c>
      <c r="F130" s="45">
        <f t="shared" si="8"/>
        <v>535.42</v>
      </c>
      <c r="G130" s="10"/>
      <c r="H130" s="21">
        <f t="shared" si="9"/>
        <v>3187.17</v>
      </c>
      <c r="I130" s="13"/>
    </row>
    <row r="131" spans="1:9" ht="15.75" customHeight="1">
      <c r="A131" s="19">
        <v>14</v>
      </c>
      <c r="B131" s="45">
        <v>38872</v>
      </c>
      <c r="C131" s="20">
        <f t="shared" si="5"/>
        <v>7277</v>
      </c>
      <c r="D131" s="10">
        <f t="shared" si="6"/>
        <v>2425.67</v>
      </c>
      <c r="E131" s="21">
        <f t="shared" si="7"/>
        <v>43316</v>
      </c>
      <c r="F131" s="45">
        <f t="shared" si="8"/>
        <v>606.42</v>
      </c>
      <c r="G131" s="10"/>
      <c r="H131" s="21">
        <f t="shared" si="9"/>
        <v>3609.67</v>
      </c>
      <c r="I131" s="13"/>
    </row>
    <row r="132" spans="1:9" ht="15.75" customHeight="1">
      <c r="A132" s="37">
        <v>15</v>
      </c>
      <c r="B132" s="45">
        <v>40131</v>
      </c>
      <c r="C132" s="20">
        <f t="shared" si="5"/>
        <v>7513</v>
      </c>
      <c r="D132" s="10">
        <f t="shared" si="6"/>
        <v>2504.33</v>
      </c>
      <c r="E132" s="21">
        <f t="shared" si="7"/>
        <v>44719</v>
      </c>
      <c r="F132" s="45">
        <f t="shared" si="8"/>
        <v>626.08</v>
      </c>
      <c r="G132" s="10"/>
      <c r="H132" s="21">
        <f t="shared" si="9"/>
        <v>3726.58</v>
      </c>
      <c r="I132" s="13"/>
    </row>
    <row r="133" spans="1:9" ht="15.75" customHeight="1">
      <c r="A133" s="19">
        <v>16</v>
      </c>
      <c r="B133" s="45">
        <v>39581</v>
      </c>
      <c r="C133" s="20">
        <f t="shared" si="5"/>
        <v>7410</v>
      </c>
      <c r="D133" s="10">
        <f t="shared" si="6"/>
        <v>2470</v>
      </c>
      <c r="E133" s="21">
        <f t="shared" si="7"/>
        <v>44107</v>
      </c>
      <c r="F133" s="45">
        <f t="shared" si="8"/>
        <v>617.5</v>
      </c>
      <c r="G133" s="10"/>
      <c r="H133" s="21">
        <f t="shared" si="9"/>
        <v>3675.58</v>
      </c>
      <c r="I133" s="13"/>
    </row>
    <row r="134" spans="1:9" ht="15.75" customHeight="1">
      <c r="A134" s="183" t="s">
        <v>62</v>
      </c>
      <c r="B134" s="45">
        <v>42071</v>
      </c>
      <c r="C134" s="20">
        <f t="shared" si="5"/>
        <v>7876</v>
      </c>
      <c r="D134" s="10">
        <f t="shared" si="6"/>
        <v>2625.33</v>
      </c>
      <c r="E134" s="21">
        <f t="shared" si="7"/>
        <v>46881</v>
      </c>
      <c r="F134" s="45">
        <f t="shared" si="8"/>
        <v>656.33</v>
      </c>
      <c r="G134" s="10"/>
      <c r="H134" s="21">
        <f t="shared" si="9"/>
        <v>3906.75</v>
      </c>
      <c r="I134" s="13"/>
    </row>
    <row r="135" spans="1:9" ht="15.75" customHeight="1">
      <c r="A135" s="183"/>
      <c r="B135" s="126"/>
      <c r="C135" s="126"/>
      <c r="D135" s="127"/>
      <c r="E135" s="128"/>
      <c r="F135" s="129"/>
      <c r="G135" s="130"/>
      <c r="H135" s="131"/>
      <c r="I135" s="13"/>
    </row>
    <row r="136" spans="1:9" ht="15.75" customHeight="1" thickBot="1">
      <c r="A136" s="26"/>
      <c r="B136" s="27"/>
      <c r="C136" s="27"/>
      <c r="D136" s="27"/>
      <c r="E136" s="27"/>
      <c r="F136" s="28"/>
      <c r="G136" s="28"/>
      <c r="H136" s="28"/>
      <c r="I136" s="29"/>
    </row>
    <row r="137" spans="1:9" ht="97.5" customHeight="1">
      <c r="A137" s="184" t="s">
        <v>63</v>
      </c>
      <c r="B137" s="184"/>
      <c r="C137" s="184"/>
      <c r="D137" s="184"/>
      <c r="E137" s="184"/>
      <c r="F137" s="184"/>
      <c r="G137" s="184"/>
      <c r="H137" s="184"/>
      <c r="I137" s="99"/>
    </row>
    <row r="138" spans="1:9" ht="19.5" customHeight="1">
      <c r="A138" s="89"/>
      <c r="B138" s="89"/>
      <c r="C138" s="89"/>
      <c r="D138" s="89"/>
      <c r="E138" s="89"/>
      <c r="F138" s="89"/>
      <c r="G138" s="89"/>
      <c r="H138" s="89"/>
      <c r="I138" s="89"/>
    </row>
    <row r="139" spans="1:9" ht="16.5" customHeight="1" thickBot="1">
      <c r="A139" s="170" t="s">
        <v>71</v>
      </c>
      <c r="B139" s="170"/>
      <c r="C139" s="170"/>
      <c r="D139" s="170"/>
      <c r="E139" s="170"/>
      <c r="F139" s="89"/>
      <c r="G139" s="89"/>
      <c r="H139" s="89"/>
      <c r="I139" s="93" t="str">
        <f>$I$1</f>
        <v>1. okt. 2021 - 31. marts 2022</v>
      </c>
    </row>
    <row r="140" spans="1:9" ht="26.25" customHeight="1">
      <c r="A140" s="50"/>
      <c r="B140" s="6"/>
      <c r="C140" s="163" t="s">
        <v>3</v>
      </c>
      <c r="D140" s="163"/>
      <c r="E140" s="163"/>
      <c r="F140" s="164" t="s">
        <v>4</v>
      </c>
      <c r="G140" s="165"/>
      <c r="H140" s="165"/>
      <c r="I140" s="7"/>
    </row>
    <row r="141" spans="1:9" ht="26.25" customHeight="1">
      <c r="A141" s="15"/>
      <c r="B141" s="70" t="s">
        <v>15</v>
      </c>
      <c r="C141" s="70" t="s">
        <v>31</v>
      </c>
      <c r="D141" s="71" t="s">
        <v>16</v>
      </c>
      <c r="E141" s="72" t="s">
        <v>30</v>
      </c>
      <c r="F141" s="70" t="s">
        <v>14</v>
      </c>
      <c r="G141" s="73"/>
      <c r="H141" s="72" t="s">
        <v>30</v>
      </c>
      <c r="I141" s="74"/>
    </row>
    <row r="142" spans="1:9" ht="26.25" customHeight="1">
      <c r="A142" s="8"/>
      <c r="B142" s="78">
        <v>21900</v>
      </c>
      <c r="C142" s="105">
        <f>ROUND(E142*0.168,0)</f>
        <v>4100</v>
      </c>
      <c r="D142" s="82">
        <f>ROUND(C142/3,2)</f>
        <v>1366.67</v>
      </c>
      <c r="E142" s="83">
        <f>ROUND(B142*$E$6,2)</f>
        <v>24403.96</v>
      </c>
      <c r="F142" s="47">
        <f>ROUND(C142/12,2)</f>
        <v>341.67</v>
      </c>
      <c r="G142" s="48"/>
      <c r="H142" s="49">
        <f>ROUND(E142/12,2)</f>
        <v>2033.66</v>
      </c>
      <c r="I142" s="13"/>
    </row>
    <row r="143" spans="1:9" ht="25.5" customHeight="1" thickBot="1">
      <c r="A143" s="173" t="s">
        <v>107</v>
      </c>
      <c r="B143" s="174"/>
      <c r="C143" s="174"/>
      <c r="D143" s="174"/>
      <c r="E143" s="174"/>
      <c r="F143" s="174"/>
      <c r="G143" s="174"/>
      <c r="H143" s="174"/>
      <c r="I143" s="29"/>
    </row>
    <row r="144" spans="1:9" ht="30" customHeight="1">
      <c r="A144" s="94"/>
      <c r="B144" s="95"/>
      <c r="C144" s="96"/>
      <c r="D144" s="97"/>
      <c r="E144" s="98"/>
      <c r="F144" s="89"/>
      <c r="G144" s="89"/>
      <c r="H144" s="89"/>
      <c r="I144" s="89"/>
    </row>
    <row r="145" spans="1:9" ht="26.25" customHeight="1">
      <c r="A145" s="89"/>
      <c r="B145" s="89"/>
      <c r="C145" s="89"/>
      <c r="D145" s="89"/>
      <c r="E145" s="89"/>
      <c r="F145" s="89"/>
      <c r="G145" s="89"/>
      <c r="H145" s="89"/>
      <c r="I145" s="89"/>
    </row>
    <row r="146" spans="1:9" ht="18" customHeight="1" thickBot="1">
      <c r="A146" s="166" t="s">
        <v>5</v>
      </c>
      <c r="B146" s="167"/>
      <c r="C146" s="167"/>
      <c r="D146" s="167"/>
      <c r="E146" s="89"/>
      <c r="F146" s="89"/>
      <c r="G146" s="89"/>
      <c r="H146" s="89"/>
      <c r="I146" s="93" t="str">
        <f>$I$1</f>
        <v>1. okt. 2021 - 31. marts 2022</v>
      </c>
    </row>
    <row r="147" spans="1:9" ht="15.75">
      <c r="A147" s="63" t="s">
        <v>6</v>
      </c>
      <c r="B147" s="6"/>
      <c r="C147" s="62" t="s">
        <v>0</v>
      </c>
      <c r="D147" s="6"/>
      <c r="E147" s="58" t="s">
        <v>3</v>
      </c>
      <c r="F147" s="6"/>
      <c r="G147" s="6"/>
      <c r="H147" s="59" t="s">
        <v>4</v>
      </c>
      <c r="I147" s="7"/>
    </row>
    <row r="148" spans="1:9" ht="12">
      <c r="A148" s="8"/>
      <c r="B148" s="38" t="s">
        <v>21</v>
      </c>
      <c r="C148" s="39"/>
      <c r="D148" s="39"/>
      <c r="E148" s="39"/>
      <c r="F148" s="39"/>
      <c r="G148" s="39"/>
      <c r="H148" s="60"/>
      <c r="I148" s="13"/>
    </row>
    <row r="149" spans="1:9" ht="15.75">
      <c r="A149" s="8"/>
      <c r="B149" s="16" t="s">
        <v>7</v>
      </c>
      <c r="C149" s="11">
        <v>18200</v>
      </c>
      <c r="D149" s="11"/>
      <c r="E149" s="53">
        <f>ROUND(C149*$E$6,2)</f>
        <v>20280.92</v>
      </c>
      <c r="F149" s="11"/>
      <c r="G149" s="11"/>
      <c r="H149" s="46">
        <f>ROUND(E149/12,2)</f>
        <v>1690.08</v>
      </c>
      <c r="I149" s="13"/>
    </row>
    <row r="150" spans="1:9" ht="15.75" customHeight="1">
      <c r="A150" s="8"/>
      <c r="B150" s="61" t="s">
        <v>8</v>
      </c>
      <c r="C150" s="11">
        <v>33300</v>
      </c>
      <c r="D150" s="11"/>
      <c r="E150" s="53">
        <f>ROUND(C150*$E$6,2)</f>
        <v>37107.39</v>
      </c>
      <c r="F150" s="11"/>
      <c r="G150" s="11"/>
      <c r="H150" s="46">
        <f>ROUND(E150/12,2)</f>
        <v>3092.28</v>
      </c>
      <c r="I150" s="13"/>
    </row>
    <row r="151" spans="1:9" ht="15.75" customHeight="1">
      <c r="A151" s="54"/>
      <c r="B151" s="61" t="s">
        <v>9</v>
      </c>
      <c r="C151" s="11">
        <v>44000</v>
      </c>
      <c r="D151" s="11"/>
      <c r="E151" s="53">
        <f>ROUND(C151*$E$6,2)</f>
        <v>49030.78</v>
      </c>
      <c r="F151" s="11"/>
      <c r="G151" s="11"/>
      <c r="H151" s="46">
        <f>ROUND(E151/12,2)</f>
        <v>4085.9</v>
      </c>
      <c r="I151" s="13"/>
    </row>
    <row r="152" spans="1:9" s="75" customFormat="1" ht="15.75" customHeight="1">
      <c r="A152" s="8"/>
      <c r="B152" s="61" t="s">
        <v>10</v>
      </c>
      <c r="C152" s="11">
        <v>54700</v>
      </c>
      <c r="D152" s="11"/>
      <c r="E152" s="53">
        <f>ROUND(C152*$E$6,2)</f>
        <v>60954.18</v>
      </c>
      <c r="F152" s="11"/>
      <c r="G152" s="11"/>
      <c r="H152" s="46">
        <f>ROUND(E152/12,2)</f>
        <v>5079.52</v>
      </c>
      <c r="I152" s="13"/>
    </row>
    <row r="153" spans="1:9" ht="15.75" customHeight="1">
      <c r="A153" s="54"/>
      <c r="B153" s="47" t="s">
        <v>11</v>
      </c>
      <c r="C153" s="48">
        <v>60700</v>
      </c>
      <c r="D153" s="48"/>
      <c r="E153" s="57">
        <f>ROUND(C153*$E$6,2)</f>
        <v>67640.2</v>
      </c>
      <c r="F153" s="48"/>
      <c r="G153" s="48"/>
      <c r="H153" s="49">
        <f>ROUND(E153/12,2)</f>
        <v>5636.68</v>
      </c>
      <c r="I153" s="13"/>
    </row>
    <row r="154" spans="1:9" s="4" customFormat="1" ht="15.75" customHeight="1">
      <c r="A154" s="8"/>
      <c r="B154" s="11"/>
      <c r="C154" s="11"/>
      <c r="D154" s="11"/>
      <c r="E154" s="53"/>
      <c r="F154" s="11"/>
      <c r="G154" s="11"/>
      <c r="H154" s="53"/>
      <c r="I154" s="13"/>
    </row>
    <row r="155" spans="1:9" ht="15.75">
      <c r="A155" s="64" t="s">
        <v>12</v>
      </c>
      <c r="B155" s="11"/>
      <c r="C155" s="11"/>
      <c r="D155" s="11"/>
      <c r="E155" s="53"/>
      <c r="F155" s="11"/>
      <c r="G155" s="11"/>
      <c r="H155" s="53"/>
      <c r="I155" s="13"/>
    </row>
    <row r="156" spans="1:9" ht="15.75">
      <c r="A156" s="8"/>
      <c r="B156" s="38" t="s">
        <v>7</v>
      </c>
      <c r="C156" s="39">
        <v>12500</v>
      </c>
      <c r="D156" s="39"/>
      <c r="E156" s="55">
        <f>ROUND(C156*$E$6,2)</f>
        <v>13929.2</v>
      </c>
      <c r="F156" s="39"/>
      <c r="G156" s="39"/>
      <c r="H156" s="56">
        <f>ROUND(E156/12,2)</f>
        <v>1160.77</v>
      </c>
      <c r="I156" s="13"/>
    </row>
    <row r="157" spans="1:9" ht="15.75" customHeight="1">
      <c r="A157" s="8"/>
      <c r="B157" s="61" t="s">
        <v>8</v>
      </c>
      <c r="C157" s="11">
        <v>13600</v>
      </c>
      <c r="D157" s="11"/>
      <c r="E157" s="53">
        <f>ROUND(C157*$E$6,2)</f>
        <v>15154.97</v>
      </c>
      <c r="F157" s="11"/>
      <c r="G157" s="11"/>
      <c r="H157" s="46">
        <f>ROUND(E157/12,2)</f>
        <v>1262.91</v>
      </c>
      <c r="I157" s="13"/>
    </row>
    <row r="158" spans="1:9" ht="15.75" customHeight="1">
      <c r="A158" s="8"/>
      <c r="B158" s="61" t="s">
        <v>9</v>
      </c>
      <c r="C158" s="11">
        <v>18200</v>
      </c>
      <c r="D158" s="11"/>
      <c r="E158" s="53">
        <f>ROUND(C158*$E$6,2)</f>
        <v>20280.92</v>
      </c>
      <c r="F158" s="11"/>
      <c r="G158" s="11"/>
      <c r="H158" s="46">
        <f>ROUND(E158/12,2)</f>
        <v>1690.08</v>
      </c>
      <c r="I158" s="13"/>
    </row>
    <row r="159" spans="1:9" ht="15.75" customHeight="1">
      <c r="A159" s="8"/>
      <c r="B159" s="61" t="s">
        <v>10</v>
      </c>
      <c r="C159" s="11">
        <v>25200</v>
      </c>
      <c r="D159" s="11"/>
      <c r="E159" s="53">
        <f>ROUND(C159*$E$6,2)</f>
        <v>28081.27</v>
      </c>
      <c r="F159" s="11"/>
      <c r="G159" s="11"/>
      <c r="H159" s="46">
        <f>ROUND(E159/12,2)</f>
        <v>2340.11</v>
      </c>
      <c r="I159" s="13"/>
    </row>
    <row r="160" spans="1:9" ht="15.75" customHeight="1">
      <c r="A160" s="8"/>
      <c r="B160" s="47" t="s">
        <v>11</v>
      </c>
      <c r="C160" s="48">
        <v>28000</v>
      </c>
      <c r="D160" s="48"/>
      <c r="E160" s="57">
        <f>ROUND(C160*$E$6,2)</f>
        <v>31201.41</v>
      </c>
      <c r="F160" s="48"/>
      <c r="G160" s="48"/>
      <c r="H160" s="49">
        <f>ROUND(E160/12,2)</f>
        <v>2600.12</v>
      </c>
      <c r="I160" s="13"/>
    </row>
    <row r="161" spans="1:9" ht="15.75" customHeight="1" thickBot="1">
      <c r="A161" s="52"/>
      <c r="B161" s="28"/>
      <c r="C161" s="28"/>
      <c r="D161" s="28"/>
      <c r="E161" s="80"/>
      <c r="F161" s="28"/>
      <c r="G161" s="28"/>
      <c r="H161" s="80"/>
      <c r="I161" s="29"/>
    </row>
    <row r="162" spans="1:9" ht="15.75">
      <c r="A162" s="87"/>
      <c r="B162" s="87"/>
      <c r="C162" s="87"/>
      <c r="D162" s="87"/>
      <c r="E162" s="88"/>
      <c r="F162" s="87"/>
      <c r="G162" s="87"/>
      <c r="H162" s="88"/>
      <c r="I162" s="87"/>
    </row>
    <row r="163" spans="1:9" ht="16.5" thickBot="1">
      <c r="A163" s="166" t="s">
        <v>72</v>
      </c>
      <c r="B163" s="167"/>
      <c r="C163" s="167"/>
      <c r="D163" s="167"/>
      <c r="E163" s="89"/>
      <c r="F163" s="89"/>
      <c r="G163" s="89"/>
      <c r="H163" s="89"/>
      <c r="I163" s="93" t="str">
        <f>$I$49</f>
        <v>1. okt. 2021 - 31. marts 2022</v>
      </c>
    </row>
    <row r="164" spans="1:9" ht="15.75">
      <c r="A164" s="140" t="s">
        <v>76</v>
      </c>
      <c r="B164" s="6"/>
      <c r="C164" s="6"/>
      <c r="D164" s="6"/>
      <c r="E164" s="58"/>
      <c r="F164" s="6"/>
      <c r="G164" s="6"/>
      <c r="H164" s="59"/>
      <c r="I164" s="7"/>
    </row>
    <row r="165" spans="1:9" ht="15.75">
      <c r="A165" s="64"/>
      <c r="B165" s="11"/>
      <c r="C165" s="175" t="s">
        <v>3</v>
      </c>
      <c r="D165" s="175"/>
      <c r="E165" s="175"/>
      <c r="F165" s="171" t="s">
        <v>91</v>
      </c>
      <c r="G165" s="172"/>
      <c r="H165" s="172"/>
      <c r="I165" s="13"/>
    </row>
    <row r="166" spans="1:9" ht="36">
      <c r="A166" s="145" t="s">
        <v>79</v>
      </c>
      <c r="B166" s="139" t="s">
        <v>15</v>
      </c>
      <c r="C166" s="137" t="s">
        <v>78</v>
      </c>
      <c r="D166" s="137" t="s">
        <v>16</v>
      </c>
      <c r="E166" s="138" t="s">
        <v>30</v>
      </c>
      <c r="F166" s="70" t="s">
        <v>77</v>
      </c>
      <c r="G166" s="73"/>
      <c r="H166" s="72" t="s">
        <v>30</v>
      </c>
      <c r="I166" s="13"/>
    </row>
    <row r="167" spans="1:9" ht="37.5" customHeight="1">
      <c r="A167" s="146" t="s">
        <v>73</v>
      </c>
      <c r="B167" s="143">
        <v>6900</v>
      </c>
      <c r="C167" s="141">
        <f>ROUND(E167*0.168,0)</f>
        <v>1292</v>
      </c>
      <c r="D167" s="141">
        <f>ROUND(C167/3,2)</f>
        <v>430.67</v>
      </c>
      <c r="E167" s="56">
        <f>ROUND(B167*$E$6,2)</f>
        <v>7688.92</v>
      </c>
      <c r="F167" s="38">
        <f>ROUND(C167/12,2)</f>
        <v>107.67</v>
      </c>
      <c r="G167" s="39"/>
      <c r="H167" s="56">
        <f>ROUND(E167/12,2)</f>
        <v>640.74</v>
      </c>
      <c r="I167" s="13"/>
    </row>
    <row r="168" spans="1:9" ht="21" customHeight="1">
      <c r="A168" s="8" t="s">
        <v>74</v>
      </c>
      <c r="B168" s="76">
        <v>12600</v>
      </c>
      <c r="C168" s="12">
        <f>ROUND(E168*0.168,0)</f>
        <v>2359</v>
      </c>
      <c r="D168" s="12">
        <f>ROUND(C168/3,2)</f>
        <v>786.33</v>
      </c>
      <c r="E168" s="46">
        <f>ROUND(B168*$E$6,2)</f>
        <v>14040.63</v>
      </c>
      <c r="F168" s="16">
        <f>ROUND(C168/12,2)</f>
        <v>196.58</v>
      </c>
      <c r="G168" s="11"/>
      <c r="H168" s="46">
        <f>ROUND(E168/12,2)</f>
        <v>1170.05</v>
      </c>
      <c r="I168" s="13"/>
    </row>
    <row r="169" spans="1:9" ht="15.75" customHeight="1">
      <c r="A169" s="147" t="s">
        <v>75</v>
      </c>
      <c r="B169" s="77">
        <v>19500</v>
      </c>
      <c r="C169" s="23">
        <f>ROUND(E169*0.168,0)</f>
        <v>3651</v>
      </c>
      <c r="D169" s="23">
        <f>ROUND(C169/3,2)</f>
        <v>1217</v>
      </c>
      <c r="E169" s="49">
        <f>ROUND(B169*$E$6,2)</f>
        <v>21729.55</v>
      </c>
      <c r="F169" s="47">
        <f>ROUND(C169/12,2)</f>
        <v>304.25</v>
      </c>
      <c r="G169" s="48"/>
      <c r="H169" s="49">
        <f>ROUND(E169/12,2)</f>
        <v>1810.8</v>
      </c>
      <c r="I169" s="13"/>
    </row>
    <row r="170" spans="1:9" s="75" customFormat="1" ht="15.75" customHeight="1">
      <c r="A170" s="8" t="s">
        <v>92</v>
      </c>
      <c r="B170" s="11"/>
      <c r="C170" s="11"/>
      <c r="D170" s="11"/>
      <c r="E170" s="53"/>
      <c r="F170" s="11"/>
      <c r="G170" s="11"/>
      <c r="H170" s="53"/>
      <c r="I170" s="13"/>
    </row>
    <row r="171" spans="1:9" s="75" customFormat="1" ht="15.75" customHeight="1">
      <c r="A171" s="8"/>
      <c r="B171" s="11"/>
      <c r="C171" s="11"/>
      <c r="D171" s="11"/>
      <c r="E171" s="53"/>
      <c r="F171" s="11"/>
      <c r="G171" s="11"/>
      <c r="H171" s="53"/>
      <c r="I171" s="13"/>
    </row>
    <row r="172" spans="1:9" ht="15.75">
      <c r="A172" s="142" t="s">
        <v>93</v>
      </c>
      <c r="B172" s="11"/>
      <c r="C172" s="11"/>
      <c r="D172" s="11"/>
      <c r="E172" s="53"/>
      <c r="F172" s="11"/>
      <c r="G172" s="11"/>
      <c r="H172" s="53"/>
      <c r="I172" s="13"/>
    </row>
    <row r="173" spans="1:9" ht="16.5" customHeight="1">
      <c r="A173" s="142"/>
      <c r="B173" s="11"/>
      <c r="C173" s="175" t="s">
        <v>3</v>
      </c>
      <c r="D173" s="175"/>
      <c r="E173" s="175"/>
      <c r="F173" s="171" t="s">
        <v>91</v>
      </c>
      <c r="G173" s="172"/>
      <c r="H173" s="172"/>
      <c r="I173" s="13"/>
    </row>
    <row r="174" spans="1:9" ht="28.5" customHeight="1">
      <c r="A174" s="145" t="s">
        <v>79</v>
      </c>
      <c r="B174" s="70" t="s">
        <v>15</v>
      </c>
      <c r="C174" s="70" t="s">
        <v>78</v>
      </c>
      <c r="D174" s="71" t="s">
        <v>16</v>
      </c>
      <c r="E174" s="72" t="s">
        <v>30</v>
      </c>
      <c r="F174" s="70" t="s">
        <v>77</v>
      </c>
      <c r="G174" s="73"/>
      <c r="H174" s="72" t="s">
        <v>30</v>
      </c>
      <c r="I174" s="13"/>
    </row>
    <row r="175" spans="1:9" ht="27.75" customHeight="1">
      <c r="A175" s="148" t="s">
        <v>73</v>
      </c>
      <c r="B175" s="144">
        <v>4300</v>
      </c>
      <c r="C175" s="105">
        <f>ROUND(E175*0.168,0)</f>
        <v>805</v>
      </c>
      <c r="D175" s="82">
        <f>ROUND(C175/3,2)</f>
        <v>268.33</v>
      </c>
      <c r="E175" s="83">
        <f>ROUND(B175*$E$6,2)</f>
        <v>4791.64</v>
      </c>
      <c r="F175" s="81">
        <f>ROUND(C175/12,2)</f>
        <v>67.08</v>
      </c>
      <c r="G175" s="82"/>
      <c r="H175" s="83">
        <f>ROUND(E175/12,2)</f>
        <v>399.3</v>
      </c>
      <c r="I175" s="13"/>
    </row>
    <row r="176" spans="1:9" ht="15.75" customHeight="1" thickBot="1">
      <c r="A176" s="52" t="s">
        <v>92</v>
      </c>
      <c r="B176" s="28"/>
      <c r="C176" s="28"/>
      <c r="D176" s="28"/>
      <c r="E176" s="80"/>
      <c r="F176" s="28"/>
      <c r="G176" s="28"/>
      <c r="H176" s="80"/>
      <c r="I176" s="29"/>
    </row>
    <row r="177" spans="1:9" ht="12">
      <c r="A177" s="87" t="s">
        <v>80</v>
      </c>
      <c r="B177" s="87"/>
      <c r="C177" s="87"/>
      <c r="D177" s="87"/>
      <c r="E177" s="87"/>
      <c r="F177" s="87"/>
      <c r="G177" s="87"/>
      <c r="H177" s="87"/>
      <c r="I177" s="87"/>
    </row>
    <row r="178" spans="1:9" ht="15.75">
      <c r="A178" s="87" t="s">
        <v>82</v>
      </c>
      <c r="B178" s="87"/>
      <c r="C178" s="87"/>
      <c r="D178" s="87"/>
      <c r="E178" s="88"/>
      <c r="F178" s="87"/>
      <c r="G178" s="87"/>
      <c r="H178" s="88"/>
      <c r="I178" s="87"/>
    </row>
    <row r="179" spans="1:9" ht="14.25" customHeight="1">
      <c r="A179" s="87" t="s">
        <v>89</v>
      </c>
      <c r="B179" s="87"/>
      <c r="C179" s="87"/>
      <c r="D179" s="87"/>
      <c r="E179" s="88"/>
      <c r="F179" s="87"/>
      <c r="G179" s="87"/>
      <c r="H179" s="88"/>
      <c r="I179" s="87"/>
    </row>
    <row r="180" spans="1:9" ht="12.75" customHeight="1">
      <c r="A180" s="87" t="s">
        <v>83</v>
      </c>
      <c r="B180" s="87"/>
      <c r="C180" s="87"/>
      <c r="D180" s="87"/>
      <c r="E180" s="87"/>
      <c r="F180" s="87"/>
      <c r="G180" s="87"/>
      <c r="H180" s="87"/>
      <c r="I180" s="87"/>
    </row>
    <row r="181" spans="1:9" ht="12">
      <c r="A181" s="87" t="s">
        <v>90</v>
      </c>
      <c r="B181" s="87"/>
      <c r="C181" s="87"/>
      <c r="D181" s="87"/>
      <c r="E181" s="87"/>
      <c r="F181" s="87"/>
      <c r="G181" s="87"/>
      <c r="H181" s="87"/>
      <c r="I181" s="87"/>
    </row>
    <row r="182" spans="1:9" ht="12">
      <c r="A182" s="87"/>
      <c r="B182" s="87"/>
      <c r="C182" s="87"/>
      <c r="D182" s="87"/>
      <c r="E182" s="87"/>
      <c r="F182" s="87"/>
      <c r="G182" s="87"/>
      <c r="H182" s="87"/>
      <c r="I182" s="87"/>
    </row>
    <row r="183" spans="1:9" ht="12">
      <c r="A183" s="89"/>
      <c r="B183" s="89"/>
      <c r="C183" s="89"/>
      <c r="D183" s="89"/>
      <c r="E183" s="89"/>
      <c r="F183" s="89"/>
      <c r="G183" s="89"/>
      <c r="H183" s="89"/>
      <c r="I183" s="89"/>
    </row>
    <row r="184" spans="1:9" ht="12">
      <c r="A184" s="89"/>
      <c r="B184" s="89"/>
      <c r="C184" s="89"/>
      <c r="D184" s="89"/>
      <c r="E184" s="89"/>
      <c r="F184" s="89"/>
      <c r="G184" s="89"/>
      <c r="H184" s="89"/>
      <c r="I184" s="89"/>
    </row>
    <row r="185" spans="1:9" ht="15.75">
      <c r="A185" s="166"/>
      <c r="B185" s="167"/>
      <c r="C185" s="167"/>
      <c r="D185" s="167"/>
      <c r="E185" s="89"/>
      <c r="F185" s="89"/>
      <c r="G185" s="89"/>
      <c r="H185" s="89"/>
      <c r="I185" s="93"/>
    </row>
    <row r="186" spans="1:9" ht="16.5" thickBot="1">
      <c r="A186" s="166" t="s">
        <v>34</v>
      </c>
      <c r="B186" s="167"/>
      <c r="C186" s="167"/>
      <c r="D186" s="167"/>
      <c r="E186" s="89"/>
      <c r="F186" s="89"/>
      <c r="I186" s="93" t="str">
        <f>$I$1</f>
        <v>1. okt. 2021 - 31. marts 2022</v>
      </c>
    </row>
    <row r="187" spans="1:9" ht="12">
      <c r="A187" s="5"/>
      <c r="B187" s="6"/>
      <c r="C187" s="62" t="s">
        <v>0</v>
      </c>
      <c r="D187" s="6"/>
      <c r="E187" s="6"/>
      <c r="F187" s="6"/>
      <c r="G187" s="6"/>
      <c r="H187" s="6"/>
      <c r="I187" s="7"/>
    </row>
    <row r="188" spans="1:9" ht="15.75">
      <c r="A188" s="8" t="s">
        <v>35</v>
      </c>
      <c r="B188" s="11"/>
      <c r="C188" s="111">
        <v>226.95</v>
      </c>
      <c r="D188" s="11"/>
      <c r="E188" s="85">
        <f>ROUND(C188*$E$6,2)</f>
        <v>252.9</v>
      </c>
      <c r="F188" s="11"/>
      <c r="G188" s="11"/>
      <c r="H188" s="11"/>
      <c r="I188" s="13"/>
    </row>
    <row r="189" spans="1:9" ht="15.75" customHeight="1">
      <c r="A189" s="8" t="s">
        <v>36</v>
      </c>
      <c r="B189" s="11"/>
      <c r="C189" s="111">
        <v>378.25</v>
      </c>
      <c r="D189" s="11"/>
      <c r="E189" s="85">
        <f>ROUND(C189*$E$6,2)</f>
        <v>421.5</v>
      </c>
      <c r="F189" s="11"/>
      <c r="G189" s="11"/>
      <c r="H189" s="11"/>
      <c r="I189" s="13"/>
    </row>
    <row r="190" spans="1:9" ht="15.75" customHeight="1">
      <c r="A190" s="8" t="s">
        <v>37</v>
      </c>
      <c r="B190" s="11"/>
      <c r="C190" s="111">
        <f>C188*2</f>
        <v>453.9</v>
      </c>
      <c r="D190" s="11"/>
      <c r="E190" s="85">
        <f>ROUND(C190*$E$6,2)</f>
        <v>505.8</v>
      </c>
      <c r="F190" s="11"/>
      <c r="G190" s="11"/>
      <c r="H190" s="11"/>
      <c r="I190" s="13"/>
    </row>
    <row r="191" spans="1:9" ht="15.75" customHeight="1">
      <c r="A191" s="8" t="s">
        <v>38</v>
      </c>
      <c r="B191" s="11"/>
      <c r="C191" s="111">
        <f>C188*2.5</f>
        <v>567.375</v>
      </c>
      <c r="D191" s="11"/>
      <c r="E191" s="85">
        <f>ROUND(C191*$E$6,2)</f>
        <v>632.25</v>
      </c>
      <c r="F191" s="11"/>
      <c r="G191" s="11"/>
      <c r="H191" s="11"/>
      <c r="I191" s="13"/>
    </row>
    <row r="192" spans="1:9" ht="15.75" customHeight="1">
      <c r="A192" s="8"/>
      <c r="B192" s="11"/>
      <c r="C192" s="111"/>
      <c r="D192" s="11"/>
      <c r="E192" s="85"/>
      <c r="F192" s="11"/>
      <c r="G192" s="11"/>
      <c r="H192" s="11"/>
      <c r="I192" s="13"/>
    </row>
    <row r="193" spans="1:9" ht="15.75" customHeight="1" thickBot="1">
      <c r="A193" s="132" t="s">
        <v>64</v>
      </c>
      <c r="B193" s="133"/>
      <c r="C193" s="86">
        <v>285.11</v>
      </c>
      <c r="D193" s="133"/>
      <c r="E193" s="84">
        <f>ROUND(C193*$E$6,2)</f>
        <v>317.71</v>
      </c>
      <c r="F193" s="28"/>
      <c r="G193" s="28"/>
      <c r="H193" s="28"/>
      <c r="I193" s="29"/>
    </row>
    <row r="194" spans="1:9" ht="15.75" customHeight="1">
      <c r="A194" s="87"/>
      <c r="B194" s="87"/>
      <c r="C194" s="87"/>
      <c r="D194" s="87"/>
      <c r="E194" s="87"/>
      <c r="F194" s="87"/>
      <c r="G194" s="87"/>
      <c r="H194" s="87"/>
      <c r="I194" s="87"/>
    </row>
    <row r="195" spans="1:9" ht="24" customHeight="1" thickBot="1">
      <c r="A195" s="170" t="s">
        <v>32</v>
      </c>
      <c r="B195" s="170"/>
      <c r="C195" s="170"/>
      <c r="D195" s="170"/>
      <c r="E195" s="170"/>
      <c r="F195" s="89"/>
      <c r="G195" s="89"/>
      <c r="H195" s="89"/>
      <c r="I195" s="93" t="str">
        <f>$I$1</f>
        <v>1. okt. 2021 - 31. marts 2022</v>
      </c>
    </row>
    <row r="196" spans="1:9" ht="24" customHeight="1">
      <c r="A196" s="135"/>
      <c r="B196" s="6"/>
      <c r="C196" s="62" t="s">
        <v>0</v>
      </c>
      <c r="D196" s="106"/>
      <c r="E196" s="106"/>
      <c r="F196" s="107"/>
      <c r="G196" s="107"/>
      <c r="H196" s="107"/>
      <c r="I196" s="7" t="s">
        <v>70</v>
      </c>
    </row>
    <row r="197" spans="1:9" ht="24" customHeight="1">
      <c r="A197" s="8" t="s">
        <v>33</v>
      </c>
      <c r="B197" s="11"/>
      <c r="C197" s="11">
        <v>10485</v>
      </c>
      <c r="D197" s="11"/>
      <c r="E197" s="53">
        <f>ROUND(C197*$E$6,2)</f>
        <v>11683.81</v>
      </c>
      <c r="F197" s="25"/>
      <c r="G197" s="25"/>
      <c r="H197" s="25"/>
      <c r="I197" s="13"/>
    </row>
    <row r="198" spans="1:9" ht="24" customHeight="1" thickBot="1">
      <c r="A198" s="52" t="s">
        <v>66</v>
      </c>
      <c r="B198" s="108"/>
      <c r="C198" s="28">
        <v>6553</v>
      </c>
      <c r="D198" s="28"/>
      <c r="E198" s="80">
        <f>ROUND(C198*$E$6,2)</f>
        <v>7302.24</v>
      </c>
      <c r="F198" s="109"/>
      <c r="G198" s="27"/>
      <c r="H198" s="27"/>
      <c r="I198" s="29"/>
    </row>
    <row r="199" spans="1:9" ht="24" customHeight="1">
      <c r="A199" s="87"/>
      <c r="B199" s="87"/>
      <c r="C199" s="87"/>
      <c r="D199" s="87"/>
      <c r="E199" s="87"/>
      <c r="F199" s="87"/>
      <c r="G199" s="87"/>
      <c r="H199" s="87"/>
      <c r="I199" s="87"/>
    </row>
    <row r="200" spans="1:10" ht="12">
      <c r="A200" s="87"/>
      <c r="B200" s="87"/>
      <c r="C200" s="87"/>
      <c r="D200" s="87"/>
      <c r="E200" s="87"/>
      <c r="F200" s="87"/>
      <c r="G200" s="87"/>
      <c r="H200" s="87"/>
      <c r="I200" s="87"/>
      <c r="J200" s="4"/>
    </row>
    <row r="201" spans="1:10" ht="12">
      <c r="A201" s="87"/>
      <c r="B201" s="87"/>
      <c r="C201" s="87"/>
      <c r="D201" s="87"/>
      <c r="E201" s="87"/>
      <c r="F201" s="87"/>
      <c r="G201" s="87"/>
      <c r="H201" s="87"/>
      <c r="I201" s="87"/>
      <c r="J201" s="4"/>
    </row>
    <row r="202" spans="1:10" ht="12">
      <c r="A202" s="87"/>
      <c r="B202" s="87"/>
      <c r="C202" s="87"/>
      <c r="D202" s="87"/>
      <c r="E202" s="87"/>
      <c r="F202" s="87"/>
      <c r="G202" s="87"/>
      <c r="H202" s="87"/>
      <c r="I202" s="87"/>
      <c r="J202" s="4"/>
    </row>
    <row r="203" spans="1:10" ht="12">
      <c r="A203" s="87"/>
      <c r="B203" s="87"/>
      <c r="C203" s="87"/>
      <c r="D203" s="87"/>
      <c r="E203" s="87"/>
      <c r="F203" s="87"/>
      <c r="G203" s="87"/>
      <c r="H203" s="87"/>
      <c r="I203" s="87"/>
      <c r="J203" s="4"/>
    </row>
    <row r="204" spans="1:10" ht="12">
      <c r="A204" s="87"/>
      <c r="B204" s="87"/>
      <c r="C204" s="87"/>
      <c r="D204" s="87"/>
      <c r="E204" s="87"/>
      <c r="F204" s="87"/>
      <c r="G204" s="87"/>
      <c r="H204" s="87"/>
      <c r="I204" s="87"/>
      <c r="J204" s="4"/>
    </row>
    <row r="205" spans="1:10" ht="12">
      <c r="A205" s="87"/>
      <c r="B205" s="87"/>
      <c r="C205" s="87"/>
      <c r="D205" s="87"/>
      <c r="E205" s="87"/>
      <c r="F205" s="87"/>
      <c r="G205" s="87"/>
      <c r="H205" s="87"/>
      <c r="I205" s="87"/>
      <c r="J205" s="4"/>
    </row>
    <row r="206" spans="1:10" ht="12">
      <c r="A206" s="87"/>
      <c r="B206" s="87"/>
      <c r="C206" s="87"/>
      <c r="D206" s="87"/>
      <c r="E206" s="87"/>
      <c r="F206" s="87"/>
      <c r="G206" s="87"/>
      <c r="H206" s="87"/>
      <c r="I206" s="87"/>
      <c r="J206" s="4"/>
    </row>
    <row r="207" spans="1:10" ht="12">
      <c r="A207" s="87"/>
      <c r="B207" s="87"/>
      <c r="C207" s="87"/>
      <c r="D207" s="87"/>
      <c r="E207" s="87"/>
      <c r="F207" s="87"/>
      <c r="G207" s="87"/>
      <c r="H207" s="87"/>
      <c r="I207" s="87"/>
      <c r="J207" s="4"/>
    </row>
    <row r="208" spans="1:10" ht="12">
      <c r="A208" s="87"/>
      <c r="B208" s="87"/>
      <c r="C208" s="87"/>
      <c r="D208" s="87"/>
      <c r="E208" s="87"/>
      <c r="F208" s="87"/>
      <c r="G208" s="87"/>
      <c r="H208" s="87"/>
      <c r="I208" s="87"/>
      <c r="J208" s="4"/>
    </row>
    <row r="209" spans="1:10" ht="22.5" customHeight="1">
      <c r="A209" s="87"/>
      <c r="B209" s="87"/>
      <c r="C209" s="87"/>
      <c r="D209" s="87"/>
      <c r="E209" s="87"/>
      <c r="F209" s="87"/>
      <c r="G209" s="87"/>
      <c r="H209" s="87"/>
      <c r="I209" s="87"/>
      <c r="J209" s="4"/>
    </row>
    <row r="210" spans="1:10" ht="22.5" customHeight="1">
      <c r="A210" s="87"/>
      <c r="B210" s="87"/>
      <c r="C210" s="87"/>
      <c r="D210" s="87"/>
      <c r="E210" s="87"/>
      <c r="F210" s="87"/>
      <c r="G210" s="87"/>
      <c r="H210" s="87"/>
      <c r="I210" s="87"/>
      <c r="J210" s="4"/>
    </row>
    <row r="211" spans="1:10" ht="22.5" customHeight="1">
      <c r="A211" s="87"/>
      <c r="B211" s="87"/>
      <c r="C211" s="87"/>
      <c r="D211" s="87"/>
      <c r="E211" s="87"/>
      <c r="F211" s="87"/>
      <c r="G211" s="87"/>
      <c r="H211" s="87"/>
      <c r="I211" s="87"/>
      <c r="J211" s="4"/>
    </row>
    <row r="212" spans="1:10" ht="22.5" customHeight="1">
      <c r="A212" s="87"/>
      <c r="B212" s="87"/>
      <c r="C212" s="87"/>
      <c r="D212" s="87"/>
      <c r="E212" s="87"/>
      <c r="F212" s="87"/>
      <c r="G212" s="87"/>
      <c r="H212" s="87"/>
      <c r="I212" s="87"/>
      <c r="J212" s="4"/>
    </row>
    <row r="213" spans="1:10" ht="12">
      <c r="A213" s="87"/>
      <c r="B213" s="87"/>
      <c r="C213" s="87"/>
      <c r="D213" s="87"/>
      <c r="E213" s="87"/>
      <c r="F213" s="87"/>
      <c r="G213" s="87"/>
      <c r="H213" s="87"/>
      <c r="I213" s="87"/>
      <c r="J213" s="4"/>
    </row>
    <row r="214" spans="1:10" ht="12">
      <c r="A214" s="87"/>
      <c r="B214" s="87"/>
      <c r="C214" s="87"/>
      <c r="D214" s="87"/>
      <c r="E214" s="87"/>
      <c r="F214" s="87"/>
      <c r="G214" s="87"/>
      <c r="H214" s="87"/>
      <c r="I214" s="87"/>
      <c r="J214" s="4"/>
    </row>
    <row r="215" spans="1:10" ht="12">
      <c r="A215" s="87"/>
      <c r="B215" s="87"/>
      <c r="C215" s="87"/>
      <c r="D215" s="87"/>
      <c r="E215" s="87"/>
      <c r="F215" s="87"/>
      <c r="G215" s="87"/>
      <c r="H215" s="87"/>
      <c r="I215" s="87"/>
      <c r="J215" s="4"/>
    </row>
    <row r="216" spans="1:10" ht="12">
      <c r="A216" s="87"/>
      <c r="B216" s="87"/>
      <c r="C216" s="87"/>
      <c r="D216" s="87"/>
      <c r="E216" s="87"/>
      <c r="F216" s="87"/>
      <c r="G216" s="87"/>
      <c r="H216" s="87"/>
      <c r="I216" s="87"/>
      <c r="J216" s="4"/>
    </row>
    <row r="217" spans="1:10" ht="12">
      <c r="A217" s="87"/>
      <c r="B217" s="87"/>
      <c r="C217" s="87"/>
      <c r="D217" s="87"/>
      <c r="E217" s="87"/>
      <c r="F217" s="87"/>
      <c r="G217" s="87"/>
      <c r="H217" s="87"/>
      <c r="I217" s="87"/>
      <c r="J217" s="4"/>
    </row>
    <row r="218" spans="1:10" ht="12">
      <c r="A218" s="87"/>
      <c r="B218" s="87"/>
      <c r="C218" s="87"/>
      <c r="D218" s="87"/>
      <c r="E218" s="87"/>
      <c r="F218" s="87"/>
      <c r="G218" s="87"/>
      <c r="H218" s="87"/>
      <c r="I218" s="87"/>
      <c r="J218" s="4"/>
    </row>
    <row r="219" spans="1:10" ht="12">
      <c r="A219" s="87"/>
      <c r="B219" s="87"/>
      <c r="C219" s="87"/>
      <c r="D219" s="87"/>
      <c r="E219" s="87"/>
      <c r="F219" s="87"/>
      <c r="G219" s="87"/>
      <c r="H219" s="87"/>
      <c r="I219" s="87"/>
      <c r="J219" s="4"/>
    </row>
    <row r="220" spans="1:10" ht="12">
      <c r="A220" s="87"/>
      <c r="B220" s="87"/>
      <c r="C220" s="87"/>
      <c r="D220" s="87"/>
      <c r="E220" s="87"/>
      <c r="F220" s="87"/>
      <c r="G220" s="87"/>
      <c r="H220" s="87"/>
      <c r="I220" s="87"/>
      <c r="J220" s="4"/>
    </row>
    <row r="221" spans="1:10" ht="12">
      <c r="A221" s="87"/>
      <c r="B221" s="87"/>
      <c r="C221" s="87"/>
      <c r="D221" s="87"/>
      <c r="E221" s="87"/>
      <c r="F221" s="87"/>
      <c r="G221" s="87"/>
      <c r="H221" s="87"/>
      <c r="I221" s="87"/>
      <c r="J221" s="4"/>
    </row>
    <row r="222" spans="1:10" ht="12">
      <c r="A222" s="87"/>
      <c r="B222" s="87"/>
      <c r="C222" s="87"/>
      <c r="D222" s="87"/>
      <c r="E222" s="87"/>
      <c r="F222" s="87"/>
      <c r="G222" s="87"/>
      <c r="H222" s="87"/>
      <c r="I222" s="87"/>
      <c r="J222" s="4"/>
    </row>
    <row r="223" spans="1:10" ht="12">
      <c r="A223" s="87"/>
      <c r="B223" s="87"/>
      <c r="C223" s="87"/>
      <c r="D223" s="87"/>
      <c r="E223" s="87"/>
      <c r="F223" s="87"/>
      <c r="G223" s="87"/>
      <c r="H223" s="87"/>
      <c r="I223" s="87"/>
      <c r="J223" s="4"/>
    </row>
    <row r="224" spans="1:10" ht="12">
      <c r="A224" s="87"/>
      <c r="B224" s="87"/>
      <c r="C224" s="87"/>
      <c r="D224" s="87"/>
      <c r="E224" s="87"/>
      <c r="F224" s="87"/>
      <c r="G224" s="87"/>
      <c r="H224" s="87"/>
      <c r="I224" s="87"/>
      <c r="J224" s="4"/>
    </row>
    <row r="225" spans="1:10" ht="12">
      <c r="A225" s="87"/>
      <c r="B225" s="87"/>
      <c r="C225" s="87"/>
      <c r="D225" s="87"/>
      <c r="E225" s="87"/>
      <c r="F225" s="87"/>
      <c r="G225" s="87"/>
      <c r="H225" s="87"/>
      <c r="I225" s="87"/>
      <c r="J225" s="4"/>
    </row>
    <row r="226" spans="1:10" ht="12">
      <c r="A226" s="87"/>
      <c r="B226" s="87"/>
      <c r="C226" s="87"/>
      <c r="D226" s="87"/>
      <c r="E226" s="87"/>
      <c r="F226" s="87"/>
      <c r="G226" s="87"/>
      <c r="H226" s="87"/>
      <c r="I226" s="87"/>
      <c r="J226" s="4"/>
    </row>
    <row r="227" spans="1:10" ht="12">
      <c r="A227" s="87"/>
      <c r="B227" s="87"/>
      <c r="C227" s="87"/>
      <c r="D227" s="87"/>
      <c r="E227" s="87"/>
      <c r="F227" s="87"/>
      <c r="G227" s="87"/>
      <c r="H227" s="87"/>
      <c r="I227" s="87"/>
      <c r="J227" s="4"/>
    </row>
    <row r="228" spans="1:10" ht="12">
      <c r="A228" s="87"/>
      <c r="B228" s="87"/>
      <c r="C228" s="87"/>
      <c r="D228" s="87"/>
      <c r="E228" s="87"/>
      <c r="F228" s="87"/>
      <c r="G228" s="87"/>
      <c r="H228" s="87"/>
      <c r="I228" s="87"/>
      <c r="J228" s="4"/>
    </row>
    <row r="229" spans="1:10" ht="12">
      <c r="A229" s="87"/>
      <c r="B229" s="87"/>
      <c r="C229" s="87"/>
      <c r="D229" s="87"/>
      <c r="E229" s="87"/>
      <c r="F229" s="87"/>
      <c r="G229" s="87"/>
      <c r="H229" s="87"/>
      <c r="I229" s="87"/>
      <c r="J229" s="4"/>
    </row>
    <row r="230" spans="1:10" ht="12">
      <c r="A230" s="87"/>
      <c r="B230" s="87"/>
      <c r="C230" s="87"/>
      <c r="D230" s="87"/>
      <c r="E230" s="87"/>
      <c r="F230" s="87"/>
      <c r="G230" s="87"/>
      <c r="H230" s="87"/>
      <c r="I230" s="87"/>
      <c r="J230" s="4"/>
    </row>
    <row r="231" spans="1:10" ht="12">
      <c r="A231" s="87"/>
      <c r="B231" s="87"/>
      <c r="C231" s="87"/>
      <c r="D231" s="87"/>
      <c r="E231" s="87"/>
      <c r="F231" s="87"/>
      <c r="G231" s="87"/>
      <c r="H231" s="87"/>
      <c r="I231" s="87"/>
      <c r="J231" s="4"/>
    </row>
    <row r="232" spans="1:10" ht="12">
      <c r="A232" s="87"/>
      <c r="B232" s="87"/>
      <c r="C232" s="87"/>
      <c r="D232" s="87"/>
      <c r="E232" s="87"/>
      <c r="F232" s="87"/>
      <c r="G232" s="87"/>
      <c r="H232" s="87"/>
      <c r="I232" s="87"/>
      <c r="J232" s="4"/>
    </row>
    <row r="233" spans="1:10" ht="12">
      <c r="A233" s="87"/>
      <c r="B233" s="87"/>
      <c r="C233" s="87"/>
      <c r="D233" s="87"/>
      <c r="E233" s="87"/>
      <c r="F233" s="87"/>
      <c r="G233" s="87"/>
      <c r="H233" s="87"/>
      <c r="I233" s="87"/>
      <c r="J233" s="4"/>
    </row>
    <row r="234" spans="1:10" ht="12">
      <c r="A234" s="87"/>
      <c r="B234" s="87"/>
      <c r="C234" s="87"/>
      <c r="D234" s="87"/>
      <c r="E234" s="87"/>
      <c r="F234" s="87"/>
      <c r="G234" s="87"/>
      <c r="H234" s="87"/>
      <c r="I234" s="87"/>
      <c r="J234" s="4"/>
    </row>
    <row r="235" spans="1:10" ht="12">
      <c r="A235" s="87"/>
      <c r="B235" s="87"/>
      <c r="C235" s="87"/>
      <c r="D235" s="87"/>
      <c r="E235" s="87"/>
      <c r="F235" s="87"/>
      <c r="G235" s="87"/>
      <c r="H235" s="87"/>
      <c r="I235" s="87"/>
      <c r="J235" s="4"/>
    </row>
    <row r="236" spans="1:10" ht="12">
      <c r="A236" s="87"/>
      <c r="B236" s="87"/>
      <c r="C236" s="87"/>
      <c r="D236" s="87"/>
      <c r="E236" s="87"/>
      <c r="F236" s="87"/>
      <c r="G236" s="87"/>
      <c r="H236" s="87"/>
      <c r="I236" s="87"/>
      <c r="J236" s="4"/>
    </row>
    <row r="237" spans="1:10" ht="12">
      <c r="A237" s="87"/>
      <c r="B237" s="87"/>
      <c r="C237" s="87"/>
      <c r="D237" s="87"/>
      <c r="E237" s="87"/>
      <c r="F237" s="87"/>
      <c r="G237" s="87"/>
      <c r="H237" s="87"/>
      <c r="I237" s="87"/>
      <c r="J237" s="4"/>
    </row>
    <row r="238" spans="1:10" ht="12">
      <c r="A238" s="87"/>
      <c r="B238" s="87"/>
      <c r="C238" s="87"/>
      <c r="D238" s="87"/>
      <c r="E238" s="87"/>
      <c r="F238" s="87"/>
      <c r="G238" s="87"/>
      <c r="H238" s="87"/>
      <c r="I238" s="87"/>
      <c r="J238" s="4"/>
    </row>
    <row r="239" spans="1:10" ht="12">
      <c r="A239" s="87"/>
      <c r="B239" s="87"/>
      <c r="C239" s="87"/>
      <c r="D239" s="87"/>
      <c r="E239" s="87"/>
      <c r="F239" s="87"/>
      <c r="G239" s="87"/>
      <c r="H239" s="87"/>
      <c r="I239" s="87"/>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1:10" ht="12">
      <c r="A656" s="4"/>
      <c r="B656" s="4"/>
      <c r="C656" s="4"/>
      <c r="D656" s="4"/>
      <c r="E656" s="4"/>
      <c r="F656" s="4"/>
      <c r="G656" s="4"/>
      <c r="H656" s="4"/>
      <c r="I656" s="4"/>
      <c r="J656" s="4"/>
    </row>
    <row r="657" spans="1:10" ht="12">
      <c r="A657" s="4"/>
      <c r="B657" s="4"/>
      <c r="C657" s="4"/>
      <c r="D657" s="4"/>
      <c r="E657" s="4"/>
      <c r="F657" s="4"/>
      <c r="G657" s="4"/>
      <c r="H657" s="4"/>
      <c r="I657" s="4"/>
      <c r="J657" s="4"/>
    </row>
    <row r="658" spans="1:10" ht="12">
      <c r="A658" s="4"/>
      <c r="B658" s="4"/>
      <c r="C658" s="4"/>
      <c r="D658" s="4"/>
      <c r="E658" s="4"/>
      <c r="F658" s="4"/>
      <c r="G658" s="4"/>
      <c r="H658" s="4"/>
      <c r="I658" s="4"/>
      <c r="J658" s="4"/>
    </row>
    <row r="659" spans="1:10" ht="12">
      <c r="A659" s="4"/>
      <c r="B659" s="4"/>
      <c r="C659" s="4"/>
      <c r="D659" s="4"/>
      <c r="E659" s="4"/>
      <c r="F659" s="4"/>
      <c r="G659" s="4"/>
      <c r="H659" s="4"/>
      <c r="I659" s="4"/>
      <c r="J659" s="4"/>
    </row>
    <row r="660" spans="1:10" ht="12">
      <c r="A660" s="4"/>
      <c r="B660" s="4"/>
      <c r="C660" s="4"/>
      <c r="D660" s="4"/>
      <c r="E660" s="4"/>
      <c r="F660" s="4"/>
      <c r="G660" s="4"/>
      <c r="H660" s="4"/>
      <c r="I660" s="4"/>
      <c r="J660" s="4"/>
    </row>
    <row r="661" spans="1:10" ht="12">
      <c r="A661" s="4"/>
      <c r="B661" s="4"/>
      <c r="C661" s="4"/>
      <c r="D661" s="4"/>
      <c r="E661" s="4"/>
      <c r="F661" s="4"/>
      <c r="G661" s="4"/>
      <c r="H661" s="4"/>
      <c r="I661" s="4"/>
      <c r="J661" s="4"/>
    </row>
    <row r="662" spans="1:10" ht="12">
      <c r="A662" s="4"/>
      <c r="B662" s="4"/>
      <c r="C662" s="4"/>
      <c r="D662" s="4"/>
      <c r="E662" s="4"/>
      <c r="F662" s="4"/>
      <c r="G662" s="4"/>
      <c r="H662" s="4"/>
      <c r="I662" s="4"/>
      <c r="J662" s="4"/>
    </row>
    <row r="663" spans="1:10" ht="12">
      <c r="A663" s="4"/>
      <c r="B663" s="4"/>
      <c r="C663" s="4"/>
      <c r="D663" s="4"/>
      <c r="E663" s="4"/>
      <c r="F663" s="4"/>
      <c r="G663" s="4"/>
      <c r="H663" s="4"/>
      <c r="I663" s="4"/>
      <c r="J663" s="4"/>
    </row>
    <row r="664" spans="1:10" ht="12">
      <c r="A664" s="4"/>
      <c r="B664" s="4"/>
      <c r="C664" s="4"/>
      <c r="D664" s="4"/>
      <c r="E664" s="4"/>
      <c r="F664" s="4"/>
      <c r="G664" s="4"/>
      <c r="H664" s="4"/>
      <c r="I664" s="4"/>
      <c r="J664" s="4"/>
    </row>
    <row r="665" spans="1:10" ht="12">
      <c r="A665" s="4"/>
      <c r="B665" s="4"/>
      <c r="C665" s="4"/>
      <c r="D665" s="4"/>
      <c r="E665" s="4"/>
      <c r="F665" s="4"/>
      <c r="G665" s="4"/>
      <c r="H665" s="4"/>
      <c r="I665" s="4"/>
      <c r="J665" s="4"/>
    </row>
    <row r="666" spans="1:10" ht="12">
      <c r="A666" s="4"/>
      <c r="B666" s="4"/>
      <c r="C666" s="4"/>
      <c r="D666" s="4"/>
      <c r="E666" s="4"/>
      <c r="F666" s="4"/>
      <c r="G666" s="4"/>
      <c r="H666" s="4"/>
      <c r="I666" s="4"/>
      <c r="J666" s="4"/>
    </row>
    <row r="667" spans="1:10" ht="12">
      <c r="A667" s="4"/>
      <c r="B667" s="4"/>
      <c r="C667" s="4"/>
      <c r="D667" s="4"/>
      <c r="E667" s="4"/>
      <c r="F667" s="4"/>
      <c r="G667" s="4"/>
      <c r="H667" s="4"/>
      <c r="I667" s="4"/>
      <c r="J667" s="4"/>
    </row>
    <row r="668" spans="1:10" ht="12">
      <c r="A668" s="4"/>
      <c r="B668" s="4"/>
      <c r="C668" s="4"/>
      <c r="D668" s="4"/>
      <c r="E668" s="4"/>
      <c r="F668" s="4"/>
      <c r="G668" s="4"/>
      <c r="H668" s="4"/>
      <c r="I668" s="4"/>
      <c r="J668" s="4"/>
    </row>
    <row r="669" spans="1:10" ht="12">
      <c r="A669" s="4"/>
      <c r="B669" s="4"/>
      <c r="C669" s="4"/>
      <c r="D669" s="4"/>
      <c r="E669" s="4"/>
      <c r="F669" s="4"/>
      <c r="G669" s="4"/>
      <c r="H669" s="4"/>
      <c r="I669" s="4"/>
      <c r="J669" s="4"/>
    </row>
    <row r="670" spans="1:10" ht="12">
      <c r="A670" s="4"/>
      <c r="B670" s="4"/>
      <c r="C670" s="4"/>
      <c r="D670" s="4"/>
      <c r="E670" s="4"/>
      <c r="F670" s="4"/>
      <c r="G670" s="4"/>
      <c r="H670" s="4"/>
      <c r="I670" s="4"/>
      <c r="J670" s="4"/>
    </row>
    <row r="671" spans="1:10" ht="12">
      <c r="A671" s="4"/>
      <c r="B671" s="4"/>
      <c r="C671" s="4"/>
      <c r="D671" s="4"/>
      <c r="E671" s="4"/>
      <c r="F671" s="4"/>
      <c r="G671" s="4"/>
      <c r="H671" s="4"/>
      <c r="I671" s="4"/>
      <c r="J671" s="4"/>
    </row>
    <row r="672" spans="1:10" ht="12">
      <c r="A672" s="4"/>
      <c r="B672" s="4"/>
      <c r="C672" s="4"/>
      <c r="D672" s="4"/>
      <c r="E672" s="4"/>
      <c r="F672" s="4"/>
      <c r="G672" s="4"/>
      <c r="H672" s="4"/>
      <c r="I672" s="4"/>
      <c r="J672" s="4"/>
    </row>
    <row r="673" spans="1:10" ht="12">
      <c r="A673" s="4"/>
      <c r="B673" s="4"/>
      <c r="C673" s="4"/>
      <c r="D673" s="4"/>
      <c r="E673" s="4"/>
      <c r="F673" s="4"/>
      <c r="G673" s="4"/>
      <c r="H673" s="4"/>
      <c r="I673" s="4"/>
      <c r="J673" s="4"/>
    </row>
    <row r="674" spans="1:10" ht="12">
      <c r="A674" s="4"/>
      <c r="B674" s="4"/>
      <c r="C674" s="4"/>
      <c r="D674" s="4"/>
      <c r="E674" s="4"/>
      <c r="F674" s="4"/>
      <c r="G674" s="4"/>
      <c r="H674" s="4"/>
      <c r="I674" s="4"/>
      <c r="J674" s="4"/>
    </row>
    <row r="675" spans="1:10" ht="12">
      <c r="A675" s="4"/>
      <c r="B675" s="4"/>
      <c r="C675" s="4"/>
      <c r="D675" s="4"/>
      <c r="E675" s="4"/>
      <c r="F675" s="4"/>
      <c r="G675" s="4"/>
      <c r="H675" s="4"/>
      <c r="I675" s="4"/>
      <c r="J675" s="4"/>
    </row>
    <row r="676" spans="1:10" ht="12">
      <c r="A676" s="4"/>
      <c r="B676" s="4"/>
      <c r="C676" s="4"/>
      <c r="D676" s="4"/>
      <c r="E676" s="4"/>
      <c r="F676" s="4"/>
      <c r="G676" s="4"/>
      <c r="H676" s="4"/>
      <c r="I676" s="4"/>
      <c r="J676" s="4"/>
    </row>
    <row r="677" spans="1:10" ht="12">
      <c r="A677" s="4"/>
      <c r="B677" s="4"/>
      <c r="C677" s="4"/>
      <c r="D677" s="4"/>
      <c r="E677" s="4"/>
      <c r="F677" s="4"/>
      <c r="G677" s="4"/>
      <c r="H677" s="4"/>
      <c r="I677" s="4"/>
      <c r="J677" s="4"/>
    </row>
    <row r="678" spans="1:10" ht="12">
      <c r="A678" s="4"/>
      <c r="B678" s="4"/>
      <c r="C678" s="4"/>
      <c r="D678" s="4"/>
      <c r="E678" s="4"/>
      <c r="F678" s="4"/>
      <c r="G678" s="4"/>
      <c r="H678" s="4"/>
      <c r="I678" s="4"/>
      <c r="J678" s="4"/>
    </row>
    <row r="679" spans="1:10" ht="12">
      <c r="A679" s="4"/>
      <c r="B679" s="4"/>
      <c r="C679" s="4"/>
      <c r="D679" s="4"/>
      <c r="E679" s="4"/>
      <c r="F679" s="4"/>
      <c r="G679" s="4"/>
      <c r="H679" s="4"/>
      <c r="I679" s="4"/>
      <c r="J679" s="4"/>
    </row>
    <row r="680" spans="1:10" ht="12">
      <c r="A680" s="4"/>
      <c r="B680" s="4"/>
      <c r="C680" s="4"/>
      <c r="D680" s="4"/>
      <c r="E680" s="4"/>
      <c r="F680" s="4"/>
      <c r="G680" s="4"/>
      <c r="H680" s="4"/>
      <c r="I680" s="4"/>
      <c r="J680" s="4"/>
    </row>
    <row r="681" spans="1:10" ht="12">
      <c r="A681" s="4"/>
      <c r="B681" s="4"/>
      <c r="C681" s="4"/>
      <c r="D681" s="4"/>
      <c r="E681" s="4"/>
      <c r="F681" s="4"/>
      <c r="G681" s="4"/>
      <c r="H681" s="4"/>
      <c r="I681" s="4"/>
      <c r="J681" s="4"/>
    </row>
    <row r="682" spans="1:10" ht="12">
      <c r="A682" s="4"/>
      <c r="B682" s="4"/>
      <c r="C682" s="4"/>
      <c r="D682" s="4"/>
      <c r="E682" s="4"/>
      <c r="F682" s="4"/>
      <c r="G682" s="4"/>
      <c r="H682" s="4"/>
      <c r="I682" s="4"/>
      <c r="J682" s="4"/>
    </row>
    <row r="683" spans="1:10" ht="12">
      <c r="A683" s="4"/>
      <c r="B683" s="4"/>
      <c r="C683" s="4"/>
      <c r="D683" s="4"/>
      <c r="E683" s="4"/>
      <c r="F683" s="4"/>
      <c r="G683" s="4"/>
      <c r="H683" s="4"/>
      <c r="I683" s="4"/>
      <c r="J683" s="4"/>
    </row>
    <row r="684" spans="1:10" ht="12">
      <c r="A684" s="4"/>
      <c r="B684" s="4"/>
      <c r="C684" s="4"/>
      <c r="D684" s="4"/>
      <c r="E684" s="4"/>
      <c r="F684" s="4"/>
      <c r="G684" s="4"/>
      <c r="H684" s="4"/>
      <c r="I684" s="4"/>
      <c r="J684" s="4"/>
    </row>
    <row r="685" spans="1:10" ht="12">
      <c r="A685" s="4"/>
      <c r="B685" s="4"/>
      <c r="C685" s="4"/>
      <c r="D685" s="4"/>
      <c r="E685" s="4"/>
      <c r="F685" s="4"/>
      <c r="G685" s="4"/>
      <c r="H685" s="4"/>
      <c r="I685" s="4"/>
      <c r="J685" s="4"/>
    </row>
    <row r="686" spans="1:10" ht="12">
      <c r="A686" s="4"/>
      <c r="B686" s="4"/>
      <c r="C686" s="4"/>
      <c r="D686" s="4"/>
      <c r="E686" s="4"/>
      <c r="F686" s="4"/>
      <c r="G686" s="4"/>
      <c r="H686" s="4"/>
      <c r="I686" s="4"/>
      <c r="J686" s="4"/>
    </row>
    <row r="687" spans="1:10" ht="12">
      <c r="A687" s="4"/>
      <c r="B687" s="4"/>
      <c r="C687" s="4"/>
      <c r="D687" s="4"/>
      <c r="E687" s="4"/>
      <c r="F687" s="4"/>
      <c r="G687" s="4"/>
      <c r="H687" s="4"/>
      <c r="I687" s="4"/>
      <c r="J687" s="4"/>
    </row>
    <row r="688" spans="1:10" ht="12">
      <c r="A688" s="4"/>
      <c r="B688" s="4"/>
      <c r="C688" s="4"/>
      <c r="D688" s="4"/>
      <c r="E688" s="4"/>
      <c r="F688" s="4"/>
      <c r="G688" s="4"/>
      <c r="H688" s="4"/>
      <c r="I688" s="4"/>
      <c r="J688" s="4"/>
    </row>
    <row r="689" spans="1:10" ht="12">
      <c r="A689" s="4"/>
      <c r="B689" s="4"/>
      <c r="C689" s="4"/>
      <c r="D689" s="4"/>
      <c r="E689" s="4"/>
      <c r="F689" s="4"/>
      <c r="G689" s="4"/>
      <c r="H689" s="4"/>
      <c r="I689" s="4"/>
      <c r="J689" s="4"/>
    </row>
    <row r="690" spans="1:10" ht="12">
      <c r="A690" s="4"/>
      <c r="B690" s="4"/>
      <c r="C690" s="4"/>
      <c r="D690" s="4"/>
      <c r="E690" s="4"/>
      <c r="F690" s="4"/>
      <c r="G690" s="4"/>
      <c r="H690" s="4"/>
      <c r="I690" s="4"/>
      <c r="J690" s="4"/>
    </row>
    <row r="691" spans="1:10" ht="12">
      <c r="A691" s="4"/>
      <c r="B691" s="4"/>
      <c r="C691" s="4"/>
      <c r="D691" s="4"/>
      <c r="E691" s="4"/>
      <c r="F691" s="4"/>
      <c r="G691" s="4"/>
      <c r="H691" s="4"/>
      <c r="I691" s="4"/>
      <c r="J691" s="4"/>
    </row>
    <row r="692" spans="1:10" ht="12">
      <c r="A692" s="4"/>
      <c r="B692" s="4"/>
      <c r="C692" s="4"/>
      <c r="D692" s="4"/>
      <c r="E692" s="4"/>
      <c r="F692" s="4"/>
      <c r="G692" s="4"/>
      <c r="H692" s="4"/>
      <c r="I692" s="4"/>
      <c r="J692" s="4"/>
    </row>
    <row r="693" spans="1:10" ht="12">
      <c r="A693" s="4"/>
      <c r="B693" s="4"/>
      <c r="C693" s="4"/>
      <c r="D693" s="4"/>
      <c r="E693" s="4"/>
      <c r="F693" s="4"/>
      <c r="G693" s="4"/>
      <c r="H693" s="4"/>
      <c r="I693" s="4"/>
      <c r="J693" s="4"/>
    </row>
    <row r="694" spans="1:10" ht="12">
      <c r="A694" s="4"/>
      <c r="B694" s="4"/>
      <c r="C694" s="4"/>
      <c r="D694" s="4"/>
      <c r="E694" s="4"/>
      <c r="F694" s="4"/>
      <c r="G694" s="4"/>
      <c r="H694" s="4"/>
      <c r="I694" s="4"/>
      <c r="J694" s="4"/>
    </row>
    <row r="695" spans="1:10" ht="12">
      <c r="A695" s="4"/>
      <c r="B695" s="4"/>
      <c r="C695" s="4"/>
      <c r="D695" s="4"/>
      <c r="E695" s="4"/>
      <c r="F695" s="4"/>
      <c r="G695" s="4"/>
      <c r="H695" s="4"/>
      <c r="I695" s="4"/>
      <c r="J695" s="4"/>
    </row>
    <row r="696" spans="1:10" ht="12">
      <c r="A696" s="4"/>
      <c r="B696" s="4"/>
      <c r="C696" s="4"/>
      <c r="D696" s="4"/>
      <c r="E696" s="4"/>
      <c r="F696" s="4"/>
      <c r="G696" s="4"/>
      <c r="H696" s="4"/>
      <c r="I696" s="4"/>
      <c r="J696" s="4"/>
    </row>
    <row r="697" spans="1:10" ht="12">
      <c r="A697" s="4"/>
      <c r="B697" s="4"/>
      <c r="C697" s="4"/>
      <c r="D697" s="4"/>
      <c r="E697" s="4"/>
      <c r="F697" s="4"/>
      <c r="G697" s="4"/>
      <c r="H697" s="4"/>
      <c r="I697" s="4"/>
      <c r="J697" s="4"/>
    </row>
    <row r="698" spans="1:10" ht="12">
      <c r="A698" s="4"/>
      <c r="B698" s="4"/>
      <c r="C698" s="4"/>
      <c r="D698" s="4"/>
      <c r="E698" s="4"/>
      <c r="F698" s="4"/>
      <c r="G698" s="4"/>
      <c r="H698" s="4"/>
      <c r="I698" s="4"/>
      <c r="J698" s="4"/>
    </row>
    <row r="699" spans="1:10" ht="12">
      <c r="A699" s="4"/>
      <c r="B699" s="4"/>
      <c r="C699" s="4"/>
      <c r="D699" s="4"/>
      <c r="E699" s="4"/>
      <c r="F699" s="4"/>
      <c r="G699" s="4"/>
      <c r="H699" s="4"/>
      <c r="I699" s="4"/>
      <c r="J699" s="4"/>
    </row>
    <row r="700" spans="1:10" ht="12">
      <c r="A700" s="4"/>
      <c r="B700" s="4"/>
      <c r="C700" s="4"/>
      <c r="D700" s="4"/>
      <c r="E700" s="4"/>
      <c r="F700" s="4"/>
      <c r="G700" s="4"/>
      <c r="H700" s="4"/>
      <c r="I700" s="4"/>
      <c r="J700" s="4"/>
    </row>
    <row r="701" spans="1:10" ht="12">
      <c r="A701" s="4"/>
      <c r="B701" s="4"/>
      <c r="C701" s="4"/>
      <c r="D701" s="4"/>
      <c r="E701" s="4"/>
      <c r="F701" s="4"/>
      <c r="G701" s="4"/>
      <c r="H701" s="4"/>
      <c r="I701" s="4"/>
      <c r="J701" s="4"/>
    </row>
    <row r="702" spans="1:10" ht="12">
      <c r="A702" s="4"/>
      <c r="B702" s="4"/>
      <c r="C702" s="4"/>
      <c r="D702" s="4"/>
      <c r="E702" s="4"/>
      <c r="F702" s="4"/>
      <c r="G702" s="4"/>
      <c r="H702" s="4"/>
      <c r="I702" s="4"/>
      <c r="J702" s="4"/>
    </row>
    <row r="703" spans="1:10" ht="12">
      <c r="A703" s="4"/>
      <c r="B703" s="4"/>
      <c r="C703" s="4"/>
      <c r="D703" s="4"/>
      <c r="E703" s="4"/>
      <c r="F703" s="4"/>
      <c r="G703" s="4"/>
      <c r="H703" s="4"/>
      <c r="I703" s="4"/>
      <c r="J703" s="4"/>
    </row>
    <row r="704" spans="1:10" ht="12">
      <c r="A704" s="4"/>
      <c r="B704" s="4"/>
      <c r="C704" s="4"/>
      <c r="D704" s="4"/>
      <c r="E704" s="4"/>
      <c r="F704" s="4"/>
      <c r="G704" s="4"/>
      <c r="H704" s="4"/>
      <c r="I704" s="4"/>
      <c r="J704" s="4"/>
    </row>
    <row r="705" spans="1:10" ht="12">
      <c r="A705" s="4"/>
      <c r="B705" s="4"/>
      <c r="C705" s="4"/>
      <c r="D705" s="4"/>
      <c r="E705" s="4"/>
      <c r="F705" s="4"/>
      <c r="G705" s="4"/>
      <c r="H705" s="4"/>
      <c r="I705" s="4"/>
      <c r="J705" s="4"/>
    </row>
    <row r="706" spans="1:10" ht="12">
      <c r="A706" s="4"/>
      <c r="B706" s="4"/>
      <c r="C706" s="4"/>
      <c r="D706" s="4"/>
      <c r="E706" s="4"/>
      <c r="F706" s="4"/>
      <c r="G706" s="4"/>
      <c r="H706" s="4"/>
      <c r="I706" s="4"/>
      <c r="J706" s="4"/>
    </row>
    <row r="707" spans="1:10" ht="12">
      <c r="A707" s="4"/>
      <c r="B707" s="4"/>
      <c r="C707" s="4"/>
      <c r="D707" s="4"/>
      <c r="E707" s="4"/>
      <c r="F707" s="4"/>
      <c r="G707" s="4"/>
      <c r="H707" s="4"/>
      <c r="I707" s="4"/>
      <c r="J707" s="4"/>
    </row>
    <row r="708" spans="1:10" ht="12">
      <c r="A708" s="4"/>
      <c r="B708" s="4"/>
      <c r="C708" s="4"/>
      <c r="D708" s="4"/>
      <c r="E708" s="4"/>
      <c r="F708" s="4"/>
      <c r="G708" s="4"/>
      <c r="H708" s="4"/>
      <c r="I708" s="4"/>
      <c r="J708" s="4"/>
    </row>
    <row r="709" spans="1:10" ht="12">
      <c r="A709" s="4"/>
      <c r="B709" s="4"/>
      <c r="C709" s="4"/>
      <c r="D709" s="4"/>
      <c r="E709" s="4"/>
      <c r="F709" s="4"/>
      <c r="G709" s="4"/>
      <c r="H709" s="4"/>
      <c r="I709" s="4"/>
      <c r="J709" s="4"/>
    </row>
    <row r="710" spans="1:10" ht="12">
      <c r="A710" s="4"/>
      <c r="B710" s="4"/>
      <c r="C710" s="4"/>
      <c r="D710" s="4"/>
      <c r="E710" s="4"/>
      <c r="F710" s="4"/>
      <c r="G710" s="4"/>
      <c r="H710" s="4"/>
      <c r="I710" s="4"/>
      <c r="J710" s="4"/>
    </row>
    <row r="711" spans="1:10" ht="12">
      <c r="A711" s="4"/>
      <c r="B711" s="4"/>
      <c r="C711" s="4"/>
      <c r="D711" s="4"/>
      <c r="E711" s="4"/>
      <c r="F711" s="4"/>
      <c r="G711" s="4"/>
      <c r="H711" s="4"/>
      <c r="I711" s="4"/>
      <c r="J711" s="4"/>
    </row>
    <row r="712" spans="1:10" ht="12">
      <c r="A712" s="4"/>
      <c r="B712" s="4"/>
      <c r="C712" s="4"/>
      <c r="D712" s="4"/>
      <c r="E712" s="4"/>
      <c r="F712" s="4"/>
      <c r="G712" s="4"/>
      <c r="H712" s="4"/>
      <c r="I712" s="4"/>
      <c r="J712" s="4"/>
    </row>
    <row r="713" ht="12">
      <c r="J713" s="4"/>
    </row>
    <row r="714" ht="12">
      <c r="J714" s="4"/>
    </row>
    <row r="715" ht="12">
      <c r="J715" s="4"/>
    </row>
    <row r="716" ht="12">
      <c r="J716" s="4"/>
    </row>
    <row r="717" ht="12">
      <c r="J717" s="4"/>
    </row>
    <row r="718" ht="12">
      <c r="J718" s="4"/>
    </row>
    <row r="719" ht="12">
      <c r="J719" s="4"/>
    </row>
    <row r="720" ht="12">
      <c r="J720" s="4"/>
    </row>
    <row r="721" ht="12">
      <c r="J721" s="4"/>
    </row>
    <row r="722" ht="12">
      <c r="J722" s="4"/>
    </row>
    <row r="723" ht="12">
      <c r="J723" s="4"/>
    </row>
    <row r="724" ht="12">
      <c r="J724" s="4"/>
    </row>
    <row r="725" ht="12">
      <c r="J725" s="4"/>
    </row>
  </sheetData>
  <sheetProtection/>
  <mergeCells count="63">
    <mergeCell ref="C50:E50"/>
    <mergeCell ref="F50:H50"/>
    <mergeCell ref="A55:F55"/>
    <mergeCell ref="F83:H83"/>
    <mergeCell ref="A106:B107"/>
    <mergeCell ref="A95:G95"/>
    <mergeCell ref="C91:E91"/>
    <mergeCell ref="C83:E83"/>
    <mergeCell ref="A81:D81"/>
    <mergeCell ref="E81:H81"/>
    <mergeCell ref="A88:G88"/>
    <mergeCell ref="A90:D90"/>
    <mergeCell ref="A82:D82"/>
    <mergeCell ref="F91:H91"/>
    <mergeCell ref="A104:D104"/>
    <mergeCell ref="C98:E98"/>
    <mergeCell ref="C124:E124"/>
    <mergeCell ref="F124:H124"/>
    <mergeCell ref="A120:G120"/>
    <mergeCell ref="A113:A114"/>
    <mergeCell ref="A125:A126"/>
    <mergeCell ref="F112:H112"/>
    <mergeCell ref="C112:E112"/>
    <mergeCell ref="A17:H17"/>
    <mergeCell ref="A33:D33"/>
    <mergeCell ref="A134:A135"/>
    <mergeCell ref="A97:D97"/>
    <mergeCell ref="C173:E173"/>
    <mergeCell ref="A137:H137"/>
    <mergeCell ref="A118:H118"/>
    <mergeCell ref="A139:E139"/>
    <mergeCell ref="A103:D103"/>
    <mergeCell ref="F98:H98"/>
    <mergeCell ref="C165:E165"/>
    <mergeCell ref="F165:H165"/>
    <mergeCell ref="A4:H4"/>
    <mergeCell ref="A20:I20"/>
    <mergeCell ref="C36:E36"/>
    <mergeCell ref="F36:H36"/>
    <mergeCell ref="A16:H16"/>
    <mergeCell ref="A12:H12"/>
    <mergeCell ref="A9:H9"/>
    <mergeCell ref="A22:I22"/>
    <mergeCell ref="A49:D49"/>
    <mergeCell ref="A195:E195"/>
    <mergeCell ref="A186:D186"/>
    <mergeCell ref="C140:E140"/>
    <mergeCell ref="F140:H140"/>
    <mergeCell ref="F173:H173"/>
    <mergeCell ref="A146:D146"/>
    <mergeCell ref="A143:H143"/>
    <mergeCell ref="A185:D185"/>
    <mergeCell ref="A163:D163"/>
    <mergeCell ref="A47:E47"/>
    <mergeCell ref="A46:G46"/>
    <mergeCell ref="A45:G45"/>
    <mergeCell ref="A80:G80"/>
    <mergeCell ref="C59:E59"/>
    <mergeCell ref="F59:H59"/>
    <mergeCell ref="A74:D74"/>
    <mergeCell ref="C75:E75"/>
    <mergeCell ref="F75:H75"/>
    <mergeCell ref="A60:A61"/>
  </mergeCells>
  <printOptions/>
  <pageMargins left="0.3937007874015748" right="0.3937007874015748" top="0.5905511811023623" bottom="0.3937007874015748" header="0" footer="0"/>
  <pageSetup horizontalDpi="1200" verticalDpi="1200" orientation="portrait" paperSize="9" scale="94" r:id="rId1"/>
  <headerFooter alignWithMargins="0">
    <oddHeader>&amp;L&amp;"Arial,Fed"&amp;14Løntabel STX og HF&amp;R&amp;"Arial,Fed"&amp;12Statslige område</oddHeader>
    <oddFooter>&amp;CSide &amp;P af &amp;N</oddFooter>
  </headerFooter>
  <rowBreaks count="5" manualBreakCount="5">
    <brk id="32" max="8" man="1"/>
    <brk id="72" max="8" man="1"/>
    <brk id="109" max="8" man="1"/>
    <brk id="137" max="8" man="1"/>
    <brk id="181" max="8"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2014-03-26T12:25:31Z</cp:lastPrinted>
  <dcterms:created xsi:type="dcterms:W3CDTF">2000-02-24T09:33:24Z</dcterms:created>
  <dcterms:modified xsi:type="dcterms:W3CDTF">2021-10-05T12:27:32Z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y fmtid="{D5CDD505-2E9C-101B-9397-08002B2CF9AE}" pid="14" name="_dlc_DocIdPersistId">
    <vt:lpwstr/>
  </property>
</Properties>
</file>